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teu\Desktop\SPZOZ\"/>
    </mc:Choice>
  </mc:AlternateContent>
  <xr:revisionPtr revIDLastSave="0" documentId="10_ncr:100000_{05892E87-EF2C-4A5E-836A-25A7CB160ED7}" xr6:coauthVersionLast="31" xr6:coauthVersionMax="31" xr10:uidLastSave="{00000000-0000-0000-0000-000000000000}"/>
  <bookViews>
    <workbookView xWindow="0" yWindow="0" windowWidth="28800" windowHeight="12225" tabRatio="245" firstSheet="5" activeTab="5" xr2:uid="{00000000-000D-0000-FFFF-FFFF00000000}"/>
  </bookViews>
  <sheets>
    <sheet name="wymagania do przetargu" sheetId="8" r:id="rId1"/>
    <sheet name="2014" sheetId="1" r:id="rId2"/>
    <sheet name="2015" sheetId="6" r:id="rId3"/>
    <sheet name="2016 (2)" sheetId="5" r:id="rId4"/>
    <sheet name="wymagania do przetargu (2)" sheetId="9" r:id="rId5"/>
    <sheet name="Arkusz" sheetId="10" r:id="rId6"/>
  </sheets>
  <definedNames>
    <definedName name="_xlnm.Print_Area" localSheetId="5">Arkusz!$A$1:$I$383</definedName>
  </definedNames>
  <calcPr calcId="179017"/>
</workbook>
</file>

<file path=xl/calcChain.xml><?xml version="1.0" encoding="utf-8"?>
<calcChain xmlns="http://schemas.openxmlformats.org/spreadsheetml/2006/main">
  <c r="G5" i="5" l="1"/>
  <c r="I5" i="5"/>
  <c r="J5" i="5"/>
  <c r="L5" i="5"/>
  <c r="G6" i="5"/>
  <c r="I6" i="5"/>
  <c r="I12" i="5" s="1"/>
  <c r="K6" i="5"/>
  <c r="J6" i="5"/>
  <c r="L6" i="5"/>
  <c r="G7" i="5"/>
  <c r="I7" i="5"/>
  <c r="K7" i="5" s="1"/>
  <c r="K12" i="5" s="1"/>
  <c r="J7" i="5"/>
  <c r="L7" i="5"/>
  <c r="G8" i="5"/>
  <c r="I8" i="5"/>
  <c r="J8" i="5"/>
  <c r="L8" i="5"/>
  <c r="K8" i="5"/>
  <c r="G9" i="5"/>
  <c r="I9" i="5"/>
  <c r="J9" i="5"/>
  <c r="L9" i="5"/>
  <c r="K9" i="5" s="1"/>
  <c r="G10" i="5"/>
  <c r="I10" i="5"/>
  <c r="K10" i="5"/>
  <c r="J10" i="5"/>
  <c r="L10" i="5"/>
  <c r="G11" i="5"/>
  <c r="I11" i="5"/>
  <c r="K11" i="5" s="1"/>
  <c r="J11" i="5"/>
  <c r="L11" i="5"/>
  <c r="G15" i="5"/>
  <c r="I15" i="5"/>
  <c r="J15" i="5"/>
  <c r="L15" i="5"/>
  <c r="G16" i="5"/>
  <c r="I16" i="5"/>
  <c r="J16" i="5"/>
  <c r="L16" i="5"/>
  <c r="G17" i="5"/>
  <c r="I17" i="5"/>
  <c r="K17" i="5" s="1"/>
  <c r="J17" i="5"/>
  <c r="L17" i="5"/>
  <c r="G18" i="5"/>
  <c r="I18" i="5"/>
  <c r="J18" i="5"/>
  <c r="L18" i="5"/>
  <c r="K18" i="5"/>
  <c r="G22" i="5"/>
  <c r="I22" i="5"/>
  <c r="J22" i="5"/>
  <c r="L22" i="5"/>
  <c r="G23" i="5"/>
  <c r="I23" i="5"/>
  <c r="J23" i="5"/>
  <c r="L23" i="5"/>
  <c r="K23" i="5" s="1"/>
  <c r="G24" i="5"/>
  <c r="I24" i="5"/>
  <c r="J24" i="5"/>
  <c r="L24" i="5"/>
  <c r="K24" i="5" s="1"/>
  <c r="G25" i="5"/>
  <c r="I25" i="5"/>
  <c r="J25" i="5"/>
  <c r="L25" i="5"/>
  <c r="K25" i="5" s="1"/>
  <c r="G26" i="5"/>
  <c r="I26" i="5"/>
  <c r="K26" i="5" s="1"/>
  <c r="J26" i="5"/>
  <c r="L26" i="5"/>
  <c r="G27" i="5"/>
  <c r="I27" i="5"/>
  <c r="J27" i="5"/>
  <c r="L27" i="5"/>
  <c r="K27" i="5" s="1"/>
  <c r="G28" i="5"/>
  <c r="I28" i="5"/>
  <c r="J28" i="5"/>
  <c r="L28" i="5"/>
  <c r="K28" i="5" s="1"/>
  <c r="G29" i="5"/>
  <c r="I29" i="5"/>
  <c r="J29" i="5"/>
  <c r="L29" i="5"/>
  <c r="K29" i="5" s="1"/>
  <c r="G30" i="5"/>
  <c r="I30" i="5"/>
  <c r="K30" i="5" s="1"/>
  <c r="J30" i="5"/>
  <c r="L30" i="5"/>
  <c r="G31" i="5"/>
  <c r="I31" i="5"/>
  <c r="J31" i="5"/>
  <c r="L31" i="5"/>
  <c r="K31" i="5" s="1"/>
  <c r="G32" i="5"/>
  <c r="I32" i="5"/>
  <c r="J32" i="5"/>
  <c r="L32" i="5"/>
  <c r="K32" i="5" s="1"/>
  <c r="G33" i="5"/>
  <c r="I33" i="5"/>
  <c r="J33" i="5"/>
  <c r="L33" i="5"/>
  <c r="K33" i="5" s="1"/>
  <c r="G34" i="5"/>
  <c r="I34" i="5"/>
  <c r="K34" i="5" s="1"/>
  <c r="J34" i="5"/>
  <c r="L34" i="5"/>
  <c r="G35" i="5"/>
  <c r="I35" i="5"/>
  <c r="J35" i="5"/>
  <c r="L35" i="5"/>
  <c r="K35" i="5" s="1"/>
  <c r="G36" i="5"/>
  <c r="I36" i="5"/>
  <c r="J36" i="5"/>
  <c r="L36" i="5"/>
  <c r="K36" i="5" s="1"/>
  <c r="G37" i="5"/>
  <c r="I37" i="5"/>
  <c r="J37" i="5"/>
  <c r="L37" i="5"/>
  <c r="K37" i="5" s="1"/>
  <c r="G38" i="5"/>
  <c r="I38" i="5"/>
  <c r="K38" i="5" s="1"/>
  <c r="J38" i="5"/>
  <c r="L38" i="5"/>
  <c r="G39" i="5"/>
  <c r="I39" i="5"/>
  <c r="J39" i="5"/>
  <c r="L39" i="5"/>
  <c r="K39" i="5" s="1"/>
  <c r="G40" i="5"/>
  <c r="I40" i="5"/>
  <c r="J40" i="5"/>
  <c r="L40" i="5"/>
  <c r="K40" i="5" s="1"/>
  <c r="G41" i="5"/>
  <c r="I41" i="5"/>
  <c r="J41" i="5"/>
  <c r="L41" i="5"/>
  <c r="K41" i="5" s="1"/>
  <c r="G42" i="5"/>
  <c r="I42" i="5"/>
  <c r="K42" i="5" s="1"/>
  <c r="J42" i="5"/>
  <c r="L42" i="5"/>
  <c r="G43" i="5"/>
  <c r="I43" i="5"/>
  <c r="J43" i="5"/>
  <c r="L43" i="5"/>
  <c r="K43" i="5" s="1"/>
  <c r="G44" i="5"/>
  <c r="I44" i="5"/>
  <c r="J44" i="5"/>
  <c r="L44" i="5"/>
  <c r="K44" i="5" s="1"/>
  <c r="G45" i="5"/>
  <c r="I45" i="5"/>
  <c r="J45" i="5"/>
  <c r="L45" i="5"/>
  <c r="K45" i="5" s="1"/>
  <c r="G46" i="5"/>
  <c r="I46" i="5"/>
  <c r="K46" i="5" s="1"/>
  <c r="J46" i="5"/>
  <c r="L46" i="5"/>
  <c r="G47" i="5"/>
  <c r="I47" i="5"/>
  <c r="J47" i="5"/>
  <c r="L47" i="5"/>
  <c r="K47" i="5" s="1"/>
  <c r="G51" i="5"/>
  <c r="I51" i="5"/>
  <c r="J51" i="5"/>
  <c r="L51" i="5"/>
  <c r="K51" i="5" s="1"/>
  <c r="I52" i="5"/>
  <c r="G55" i="5"/>
  <c r="I55" i="5"/>
  <c r="I67" i="5" s="1"/>
  <c r="Q9" i="5" s="1"/>
  <c r="J55" i="5"/>
  <c r="L55" i="5"/>
  <c r="G56" i="5"/>
  <c r="I56" i="5"/>
  <c r="J56" i="5"/>
  <c r="L56" i="5"/>
  <c r="G57" i="5"/>
  <c r="I57" i="5"/>
  <c r="J57" i="5"/>
  <c r="L57" i="5"/>
  <c r="K57" i="5"/>
  <c r="G58" i="5"/>
  <c r="I58" i="5"/>
  <c r="J58" i="5"/>
  <c r="K58" i="5"/>
  <c r="L58" i="5"/>
  <c r="G59" i="5"/>
  <c r="I59" i="5"/>
  <c r="K59" i="5"/>
  <c r="J59" i="5"/>
  <c r="L59" i="5"/>
  <c r="G60" i="5"/>
  <c r="I60" i="5"/>
  <c r="J60" i="5"/>
  <c r="L60" i="5"/>
  <c r="G61" i="5"/>
  <c r="I61" i="5"/>
  <c r="J61" i="5"/>
  <c r="L61" i="5"/>
  <c r="K61" i="5"/>
  <c r="G62" i="5"/>
  <c r="I62" i="5"/>
  <c r="J62" i="5"/>
  <c r="K62" i="5"/>
  <c r="L62" i="5"/>
  <c r="G63" i="5"/>
  <c r="I63" i="5"/>
  <c r="K63" i="5"/>
  <c r="J63" i="5"/>
  <c r="L63" i="5"/>
  <c r="G64" i="5"/>
  <c r="I64" i="5"/>
  <c r="J64" i="5"/>
  <c r="L64" i="5"/>
  <c r="G65" i="5"/>
  <c r="I65" i="5"/>
  <c r="J65" i="5"/>
  <c r="L65" i="5"/>
  <c r="K65" i="5"/>
  <c r="G66" i="5"/>
  <c r="I66" i="5"/>
  <c r="J66" i="5"/>
  <c r="K66" i="5"/>
  <c r="L66" i="5"/>
  <c r="G70" i="5"/>
  <c r="I70" i="5"/>
  <c r="K70" i="5"/>
  <c r="J70" i="5"/>
  <c r="L70" i="5"/>
  <c r="G71" i="5"/>
  <c r="I71" i="5"/>
  <c r="K71" i="5" s="1"/>
  <c r="J71" i="5"/>
  <c r="L71" i="5"/>
  <c r="G72" i="5"/>
  <c r="I72" i="5"/>
  <c r="J72" i="5"/>
  <c r="L72" i="5"/>
  <c r="K72" i="5"/>
  <c r="G73" i="5"/>
  <c r="I73" i="5"/>
  <c r="K73" i="5"/>
  <c r="J73" i="5"/>
  <c r="L73" i="5"/>
  <c r="G74" i="5"/>
  <c r="I74" i="5"/>
  <c r="K74" i="5" s="1"/>
  <c r="J74" i="5"/>
  <c r="L74" i="5"/>
  <c r="G75" i="5"/>
  <c r="I75" i="5"/>
  <c r="J75" i="5"/>
  <c r="L75" i="5"/>
  <c r="K75" i="5"/>
  <c r="G76" i="5"/>
  <c r="I76" i="5"/>
  <c r="J76" i="5"/>
  <c r="L76" i="5"/>
  <c r="K76" i="5" s="1"/>
  <c r="G80" i="5"/>
  <c r="G81" i="5"/>
  <c r="I81" i="5"/>
  <c r="J81" i="5"/>
  <c r="L81" i="5"/>
  <c r="G82" i="5"/>
  <c r="I82" i="5"/>
  <c r="J82" i="5"/>
  <c r="L82" i="5"/>
  <c r="L84" i="5" s="1"/>
  <c r="G83" i="5"/>
  <c r="I83" i="5"/>
  <c r="K83" i="5"/>
  <c r="J83" i="5"/>
  <c r="L83" i="5"/>
  <c r="G87" i="5"/>
  <c r="I87" i="5"/>
  <c r="J87" i="5"/>
  <c r="L87" i="5"/>
  <c r="K87" i="5" s="1"/>
  <c r="G91" i="5"/>
  <c r="I91" i="5"/>
  <c r="J91" i="5"/>
  <c r="L91" i="5"/>
  <c r="K91" i="5" s="1"/>
  <c r="G92" i="5"/>
  <c r="I92" i="5"/>
  <c r="J92" i="5"/>
  <c r="L92" i="5"/>
  <c r="G93" i="5"/>
  <c r="I93" i="5"/>
  <c r="J93" i="5"/>
  <c r="L93" i="5"/>
  <c r="G94" i="5"/>
  <c r="I94" i="5"/>
  <c r="K94" i="5"/>
  <c r="J94" i="5"/>
  <c r="L94" i="5"/>
  <c r="G95" i="5"/>
  <c r="I95" i="5"/>
  <c r="K95" i="5"/>
  <c r="J95" i="5"/>
  <c r="L95" i="5"/>
  <c r="G96" i="5"/>
  <c r="I96" i="5"/>
  <c r="K96" i="5" s="1"/>
  <c r="J96" i="5"/>
  <c r="L96" i="5"/>
  <c r="G97" i="5"/>
  <c r="I97" i="5"/>
  <c r="J97" i="5"/>
  <c r="L97" i="5"/>
  <c r="K97" i="5" s="1"/>
  <c r="G103" i="5"/>
  <c r="I103" i="5"/>
  <c r="J103" i="5"/>
  <c r="L103" i="5"/>
  <c r="G109" i="5"/>
  <c r="I109" i="5"/>
  <c r="K109" i="5" s="1"/>
  <c r="J109" i="5"/>
  <c r="L109" i="5"/>
  <c r="L112" i="5" s="1"/>
  <c r="G110" i="5"/>
  <c r="I110" i="5"/>
  <c r="K110" i="5"/>
  <c r="J110" i="5"/>
  <c r="J112" i="5" s="1"/>
  <c r="L110" i="5"/>
  <c r="G111" i="5"/>
  <c r="I111" i="5"/>
  <c r="J111" i="5"/>
  <c r="L111" i="5"/>
  <c r="K111" i="5"/>
  <c r="C112" i="5"/>
  <c r="H112" i="5"/>
  <c r="G117" i="5"/>
  <c r="I117" i="5"/>
  <c r="J117" i="5"/>
  <c r="L117" i="5"/>
  <c r="K117" i="5" s="1"/>
  <c r="G118" i="5"/>
  <c r="I118" i="5"/>
  <c r="J118" i="5"/>
  <c r="K118" i="5"/>
  <c r="L118" i="5"/>
  <c r="G119" i="5"/>
  <c r="I119" i="5"/>
  <c r="K119" i="5" s="1"/>
  <c r="G120" i="5"/>
  <c r="I120" i="5"/>
  <c r="J120" i="5"/>
  <c r="K120" i="5"/>
  <c r="L120" i="5"/>
  <c r="G121" i="5"/>
  <c r="I121" i="5"/>
  <c r="K121" i="5" s="1"/>
  <c r="G122" i="5"/>
  <c r="I122" i="5"/>
  <c r="J122" i="5"/>
  <c r="K122" i="5"/>
  <c r="L122" i="5"/>
  <c r="G123" i="5"/>
  <c r="I123" i="5"/>
  <c r="K123" i="5" s="1"/>
  <c r="J123" i="5"/>
  <c r="L123" i="5"/>
  <c r="I124" i="5"/>
  <c r="G128" i="5"/>
  <c r="I128" i="5"/>
  <c r="J128" i="5"/>
  <c r="L128" i="5"/>
  <c r="K128" i="5" s="1"/>
  <c r="G129" i="5"/>
  <c r="I129" i="5"/>
  <c r="K129" i="5" s="1"/>
  <c r="J129" i="5"/>
  <c r="L129" i="5"/>
  <c r="G130" i="5"/>
  <c r="I130" i="5"/>
  <c r="J130" i="5"/>
  <c r="L130" i="5"/>
  <c r="G131" i="5"/>
  <c r="I131" i="5"/>
  <c r="J131" i="5"/>
  <c r="L131" i="5"/>
  <c r="K131" i="5"/>
  <c r="G132" i="5"/>
  <c r="I132" i="5"/>
  <c r="J132" i="5"/>
  <c r="L132" i="5"/>
  <c r="K132" i="5" s="1"/>
  <c r="G133" i="5"/>
  <c r="I133" i="5"/>
  <c r="K133" i="5" s="1"/>
  <c r="J133" i="5"/>
  <c r="L133" i="5"/>
  <c r="G134" i="5"/>
  <c r="I134" i="5"/>
  <c r="J134" i="5"/>
  <c r="L134" i="5"/>
  <c r="G135" i="5"/>
  <c r="I135" i="5"/>
  <c r="J135" i="5"/>
  <c r="L135" i="5"/>
  <c r="L138" i="5" s="1"/>
  <c r="K135" i="5"/>
  <c r="G136" i="5"/>
  <c r="I136" i="5"/>
  <c r="J136" i="5"/>
  <c r="L136" i="5"/>
  <c r="K136" i="5" s="1"/>
  <c r="G137" i="5"/>
  <c r="I137" i="5"/>
  <c r="K137" i="5" s="1"/>
  <c r="J137" i="5"/>
  <c r="L137" i="5"/>
  <c r="C138" i="5"/>
  <c r="G141" i="5"/>
  <c r="I141" i="5"/>
  <c r="J141" i="5"/>
  <c r="L141" i="5"/>
  <c r="G142" i="5"/>
  <c r="I142" i="5"/>
  <c r="J142" i="5"/>
  <c r="L142" i="5"/>
  <c r="G143" i="5"/>
  <c r="I143" i="5"/>
  <c r="J143" i="5"/>
  <c r="L143" i="5"/>
  <c r="K143" i="5" s="1"/>
  <c r="G144" i="5"/>
  <c r="I144" i="5"/>
  <c r="J144" i="5"/>
  <c r="L144" i="5"/>
  <c r="K144" i="5" s="1"/>
  <c r="G145" i="5"/>
  <c r="I145" i="5"/>
  <c r="J145" i="5"/>
  <c r="L145" i="5"/>
  <c r="G146" i="5"/>
  <c r="I146" i="5"/>
  <c r="J146" i="5"/>
  <c r="L146" i="5"/>
  <c r="G147" i="5"/>
  <c r="I147" i="5"/>
  <c r="J147" i="5"/>
  <c r="L147" i="5"/>
  <c r="K147" i="5"/>
  <c r="G148" i="5"/>
  <c r="I148" i="5"/>
  <c r="J148" i="5"/>
  <c r="L148" i="5"/>
  <c r="K148" i="5" s="1"/>
  <c r="G149" i="5"/>
  <c r="I149" i="5"/>
  <c r="J149" i="5"/>
  <c r="L149" i="5"/>
  <c r="K149" i="5" s="1"/>
  <c r="G150" i="5"/>
  <c r="I150" i="5"/>
  <c r="J150" i="5"/>
  <c r="L150" i="5"/>
  <c r="K150" i="5" s="1"/>
  <c r="G151" i="5"/>
  <c r="I151" i="5"/>
  <c r="J151" i="5"/>
  <c r="L151" i="5"/>
  <c r="K151" i="5"/>
  <c r="G152" i="5"/>
  <c r="I152" i="5"/>
  <c r="J152" i="5"/>
  <c r="L152" i="5"/>
  <c r="K152" i="5" s="1"/>
  <c r="G153" i="5"/>
  <c r="I153" i="5"/>
  <c r="J153" i="5"/>
  <c r="L153" i="5"/>
  <c r="K153" i="5" s="1"/>
  <c r="K154" i="5"/>
  <c r="G157" i="5"/>
  <c r="I157" i="5"/>
  <c r="J157" i="5"/>
  <c r="L157" i="5"/>
  <c r="K157" i="5"/>
  <c r="G158" i="5"/>
  <c r="I158" i="5"/>
  <c r="J158" i="5"/>
  <c r="L158" i="5"/>
  <c r="K158" i="5" s="1"/>
  <c r="G159" i="5"/>
  <c r="I159" i="5"/>
  <c r="J159" i="5"/>
  <c r="L159" i="5"/>
  <c r="G160" i="5"/>
  <c r="I160" i="5"/>
  <c r="J160" i="5"/>
  <c r="L160" i="5"/>
  <c r="G161" i="5"/>
  <c r="I161" i="5"/>
  <c r="J161" i="5"/>
  <c r="L161" i="5"/>
  <c r="K161" i="5" s="1"/>
  <c r="G162" i="5"/>
  <c r="I162" i="5"/>
  <c r="K162" i="5" s="1"/>
  <c r="J162" i="5"/>
  <c r="L162" i="5"/>
  <c r="G163" i="5"/>
  <c r="I163" i="5"/>
  <c r="J163" i="5"/>
  <c r="L163" i="5"/>
  <c r="G164" i="5"/>
  <c r="I164" i="5"/>
  <c r="J164" i="5"/>
  <c r="L164" i="5"/>
  <c r="K164" i="5" s="1"/>
  <c r="G165" i="5"/>
  <c r="I165" i="5"/>
  <c r="J165" i="5"/>
  <c r="L165" i="5"/>
  <c r="K165" i="5" s="1"/>
  <c r="G166" i="5"/>
  <c r="I166" i="5"/>
  <c r="J166" i="5"/>
  <c r="L166" i="5"/>
  <c r="G167" i="5"/>
  <c r="I167" i="5"/>
  <c r="J167" i="5"/>
  <c r="L167" i="5"/>
  <c r="G168" i="5"/>
  <c r="I168" i="5"/>
  <c r="J168" i="5"/>
  <c r="L168" i="5"/>
  <c r="K168" i="5" s="1"/>
  <c r="G169" i="5"/>
  <c r="I169" i="5"/>
  <c r="J169" i="5"/>
  <c r="L169" i="5"/>
  <c r="K169" i="5" s="1"/>
  <c r="G170" i="5"/>
  <c r="I170" i="5"/>
  <c r="J170" i="5"/>
  <c r="L170" i="5"/>
  <c r="G171" i="5"/>
  <c r="I171" i="5"/>
  <c r="J171" i="5"/>
  <c r="L171" i="5"/>
  <c r="G172" i="5"/>
  <c r="I172" i="5"/>
  <c r="J172" i="5"/>
  <c r="L172" i="5"/>
  <c r="K172" i="5" s="1"/>
  <c r="G173" i="5"/>
  <c r="I173" i="5"/>
  <c r="J173" i="5"/>
  <c r="L173" i="5"/>
  <c r="K173" i="5" s="1"/>
  <c r="F178" i="5"/>
  <c r="I178" i="5"/>
  <c r="J178" i="5"/>
  <c r="L178" i="5"/>
  <c r="G182" i="5"/>
  <c r="I182" i="5"/>
  <c r="J182" i="5"/>
  <c r="L182" i="5"/>
  <c r="G183" i="5"/>
  <c r="I183" i="5"/>
  <c r="J183" i="5"/>
  <c r="L183" i="5"/>
  <c r="K183" i="5" s="1"/>
  <c r="G184" i="5"/>
  <c r="I184" i="5"/>
  <c r="J184" i="5"/>
  <c r="L184" i="5"/>
  <c r="K184" i="5" s="1"/>
  <c r="G185" i="5"/>
  <c r="I185" i="5"/>
  <c r="J185" i="5"/>
  <c r="L185" i="5"/>
  <c r="G186" i="5"/>
  <c r="I186" i="5"/>
  <c r="J186" i="5"/>
  <c r="L186" i="5"/>
  <c r="G191" i="5"/>
  <c r="I191" i="5"/>
  <c r="J191" i="5"/>
  <c r="L191" i="5"/>
  <c r="I192" i="5"/>
  <c r="J192" i="5"/>
  <c r="L192" i="5"/>
  <c r="K192" i="5" s="1"/>
  <c r="I193" i="5"/>
  <c r="J193" i="5"/>
  <c r="L193" i="5"/>
  <c r="K193" i="5" s="1"/>
  <c r="I194" i="5"/>
  <c r="J194" i="5"/>
  <c r="L194" i="5"/>
  <c r="K194" i="5" s="1"/>
  <c r="I195" i="5"/>
  <c r="J195" i="5"/>
  <c r="L195" i="5"/>
  <c r="K195" i="5" s="1"/>
  <c r="G196" i="5"/>
  <c r="I196" i="5"/>
  <c r="I202" i="5" s="1"/>
  <c r="J196" i="5"/>
  <c r="L196" i="5"/>
  <c r="I197" i="5"/>
  <c r="J197" i="5"/>
  <c r="L197" i="5"/>
  <c r="K197" i="5" s="1"/>
  <c r="G198" i="5"/>
  <c r="I198" i="5"/>
  <c r="J198" i="5"/>
  <c r="L198" i="5"/>
  <c r="K198" i="5" s="1"/>
  <c r="I199" i="5"/>
  <c r="J199" i="5"/>
  <c r="L199" i="5"/>
  <c r="K199" i="5" s="1"/>
  <c r="G200" i="5"/>
  <c r="I200" i="5"/>
  <c r="J200" i="5"/>
  <c r="L200" i="5"/>
  <c r="G201" i="5"/>
  <c r="I201" i="5"/>
  <c r="J201" i="5"/>
  <c r="L201" i="5"/>
  <c r="F207" i="5"/>
  <c r="I207" i="5"/>
  <c r="J207" i="5"/>
  <c r="L207" i="5"/>
  <c r="K207" i="5" s="1"/>
  <c r="F208" i="5"/>
  <c r="L208" i="5" s="1"/>
  <c r="I208" i="5"/>
  <c r="J208" i="5"/>
  <c r="F209" i="5"/>
  <c r="L209" i="5" s="1"/>
  <c r="K209" i="5" s="1"/>
  <c r="I209" i="5"/>
  <c r="J209" i="5"/>
  <c r="F210" i="5"/>
  <c r="L210" i="5" s="1"/>
  <c r="I210" i="5"/>
  <c r="J210" i="5"/>
  <c r="F211" i="5"/>
  <c r="L211" i="5" s="1"/>
  <c r="K211" i="5" s="1"/>
  <c r="I211" i="5"/>
  <c r="J211" i="5"/>
  <c r="F212" i="5"/>
  <c r="I212" i="5"/>
  <c r="J212" i="5"/>
  <c r="L212" i="5"/>
  <c r="K212" i="5" s="1"/>
  <c r="F213" i="5"/>
  <c r="L213" i="5" s="1"/>
  <c r="K213" i="5" s="1"/>
  <c r="I213" i="5"/>
  <c r="J213" i="5"/>
  <c r="F214" i="5"/>
  <c r="L214" i="5" s="1"/>
  <c r="K214" i="5" s="1"/>
  <c r="I214" i="5"/>
  <c r="J214" i="5"/>
  <c r="F215" i="5"/>
  <c r="L215" i="5" s="1"/>
  <c r="K215" i="5" s="1"/>
  <c r="I215" i="5"/>
  <c r="J215" i="5"/>
  <c r="G221" i="5"/>
  <c r="I221" i="5"/>
  <c r="J221" i="5"/>
  <c r="J223" i="5"/>
  <c r="L221" i="5"/>
  <c r="K221" i="5" s="1"/>
  <c r="G222" i="5"/>
  <c r="I222" i="5"/>
  <c r="J222" i="5"/>
  <c r="L222" i="5"/>
  <c r="H223" i="5"/>
  <c r="I7" i="6"/>
  <c r="J7" i="6"/>
  <c r="K7" i="6"/>
  <c r="I8" i="6"/>
  <c r="J8" i="6"/>
  <c r="K8" i="6"/>
  <c r="I9" i="6"/>
  <c r="J9" i="6"/>
  <c r="K9" i="6"/>
  <c r="I10" i="6"/>
  <c r="J10" i="6"/>
  <c r="K10" i="6"/>
  <c r="I11" i="6"/>
  <c r="I15" i="6" s="1"/>
  <c r="J11" i="6"/>
  <c r="K11" i="6"/>
  <c r="I12" i="6"/>
  <c r="J12" i="6"/>
  <c r="K12" i="6"/>
  <c r="I13" i="6"/>
  <c r="J13" i="6"/>
  <c r="K13" i="6"/>
  <c r="I14" i="6"/>
  <c r="J14" i="6"/>
  <c r="K14" i="6"/>
  <c r="H15" i="6"/>
  <c r="G21" i="6"/>
  <c r="G30" i="6" s="1"/>
  <c r="L30" i="6" s="1"/>
  <c r="I21" i="6"/>
  <c r="J21" i="6"/>
  <c r="K21" i="6"/>
  <c r="G22" i="6"/>
  <c r="I22" i="6"/>
  <c r="I30" i="6" s="1"/>
  <c r="J22" i="6"/>
  <c r="K22" i="6"/>
  <c r="G23" i="6"/>
  <c r="I23" i="6"/>
  <c r="J23" i="6"/>
  <c r="K23" i="6"/>
  <c r="G24" i="6"/>
  <c r="I24" i="6"/>
  <c r="J24" i="6"/>
  <c r="K24" i="6"/>
  <c r="G25" i="6"/>
  <c r="I25" i="6"/>
  <c r="J25" i="6"/>
  <c r="K25" i="6"/>
  <c r="G26" i="6"/>
  <c r="I26" i="6"/>
  <c r="J26" i="6"/>
  <c r="K26" i="6"/>
  <c r="G27" i="6"/>
  <c r="I27" i="6"/>
  <c r="J27" i="6"/>
  <c r="K27" i="6"/>
  <c r="G28" i="6"/>
  <c r="I28" i="6"/>
  <c r="J28" i="6"/>
  <c r="K28" i="6"/>
  <c r="G29" i="6"/>
  <c r="I29" i="6"/>
  <c r="J29" i="6"/>
  <c r="K29" i="6"/>
  <c r="G36" i="6"/>
  <c r="I36" i="6"/>
  <c r="J36" i="6"/>
  <c r="G37" i="6"/>
  <c r="I37" i="6"/>
  <c r="J37" i="6"/>
  <c r="G38" i="6"/>
  <c r="I38" i="6"/>
  <c r="J38" i="6"/>
  <c r="G39" i="6"/>
  <c r="I39" i="6"/>
  <c r="J39" i="6"/>
  <c r="G40" i="6"/>
  <c r="I40" i="6"/>
  <c r="J40" i="6"/>
  <c r="J41" i="6" s="1"/>
  <c r="F41" i="6"/>
  <c r="H41" i="6"/>
  <c r="C42" i="6"/>
  <c r="F50" i="6"/>
  <c r="H50" i="6"/>
  <c r="I50" i="6"/>
  <c r="J50" i="6"/>
  <c r="F51" i="6"/>
  <c r="H51" i="6"/>
  <c r="I51" i="6"/>
  <c r="J51" i="6"/>
  <c r="F52" i="6"/>
  <c r="H52" i="6"/>
  <c r="I52" i="6"/>
  <c r="J52" i="6"/>
  <c r="F53" i="6"/>
  <c r="H53" i="6"/>
  <c r="I53" i="6"/>
  <c r="J53" i="6"/>
  <c r="F54" i="6"/>
  <c r="H54" i="6"/>
  <c r="I54" i="6"/>
  <c r="J54" i="6"/>
  <c r="F55" i="6"/>
  <c r="H55" i="6"/>
  <c r="I55" i="6"/>
  <c r="J55" i="6"/>
  <c r="F56" i="6"/>
  <c r="H56" i="6"/>
  <c r="I56" i="6"/>
  <c r="J56" i="6"/>
  <c r="F57" i="6"/>
  <c r="H57" i="6"/>
  <c r="I57" i="6"/>
  <c r="J57" i="6"/>
  <c r="H58" i="6"/>
  <c r="F58" i="6"/>
  <c r="I58" i="6"/>
  <c r="J58" i="6"/>
  <c r="F59" i="6"/>
  <c r="H59" i="6"/>
  <c r="I59" i="6"/>
  <c r="J59" i="6"/>
  <c r="C61" i="6"/>
  <c r="N66" i="6"/>
  <c r="O66" i="6"/>
  <c r="F70" i="6"/>
  <c r="H70" i="6"/>
  <c r="K70" i="6" s="1"/>
  <c r="I70" i="6"/>
  <c r="J70" i="6"/>
  <c r="F71" i="6"/>
  <c r="H71" i="6"/>
  <c r="I71" i="6"/>
  <c r="J71" i="6"/>
  <c r="F72" i="6"/>
  <c r="H72" i="6"/>
  <c r="K72" i="6" s="1"/>
  <c r="I72" i="6"/>
  <c r="J72" i="6"/>
  <c r="F73" i="6"/>
  <c r="K73" i="6" s="1"/>
  <c r="H73" i="6"/>
  <c r="I73" i="6"/>
  <c r="J73" i="6"/>
  <c r="F74" i="6"/>
  <c r="K74" i="6" s="1"/>
  <c r="H74" i="6"/>
  <c r="I74" i="6"/>
  <c r="J74" i="6"/>
  <c r="F75" i="6"/>
  <c r="H75" i="6"/>
  <c r="K75" i="6" s="1"/>
  <c r="I75" i="6"/>
  <c r="J75" i="6"/>
  <c r="F76" i="6"/>
  <c r="H76" i="6"/>
  <c r="K76" i="6" s="1"/>
  <c r="I76" i="6"/>
  <c r="J76" i="6"/>
  <c r="F77" i="6"/>
  <c r="K77" i="6" s="1"/>
  <c r="H77" i="6"/>
  <c r="I77" i="6"/>
  <c r="J77" i="6"/>
  <c r="F78" i="6"/>
  <c r="K78" i="6" s="1"/>
  <c r="H78" i="6"/>
  <c r="I78" i="6"/>
  <c r="J78" i="6"/>
  <c r="F79" i="6"/>
  <c r="H79" i="6"/>
  <c r="K79" i="6"/>
  <c r="I79" i="6"/>
  <c r="J79" i="6"/>
  <c r="F80" i="6"/>
  <c r="H80" i="6"/>
  <c r="K80" i="6" s="1"/>
  <c r="I80" i="6"/>
  <c r="J80" i="6"/>
  <c r="F81" i="6"/>
  <c r="K81" i="6" s="1"/>
  <c r="H81" i="6"/>
  <c r="I81" i="6"/>
  <c r="J81" i="6"/>
  <c r="F90" i="6"/>
  <c r="K91" i="6" s="1"/>
  <c r="H90" i="6"/>
  <c r="I90" i="6"/>
  <c r="F101" i="6"/>
  <c r="H101" i="6"/>
  <c r="I101" i="6"/>
  <c r="F102" i="6"/>
  <c r="J102" i="6" s="1"/>
  <c r="H102" i="6"/>
  <c r="I102" i="6"/>
  <c r="I117" i="6" s="1"/>
  <c r="F103" i="6"/>
  <c r="H103" i="6"/>
  <c r="J103" i="6" s="1"/>
  <c r="I103" i="6"/>
  <c r="F104" i="6"/>
  <c r="H104" i="6"/>
  <c r="J104" i="6" s="1"/>
  <c r="I104" i="6"/>
  <c r="F105" i="6"/>
  <c r="H105" i="6"/>
  <c r="J105" i="6" s="1"/>
  <c r="I105" i="6"/>
  <c r="F106" i="6"/>
  <c r="H106" i="6"/>
  <c r="J106" i="6" s="1"/>
  <c r="I106" i="6"/>
  <c r="F107" i="6"/>
  <c r="H107" i="6"/>
  <c r="J107" i="6" s="1"/>
  <c r="I107" i="6"/>
  <c r="F108" i="6"/>
  <c r="H108" i="6"/>
  <c r="J108" i="6" s="1"/>
  <c r="I108" i="6"/>
  <c r="F109" i="6"/>
  <c r="H109" i="6"/>
  <c r="J109" i="6" s="1"/>
  <c r="I109" i="6"/>
  <c r="F110" i="6"/>
  <c r="H110" i="6"/>
  <c r="J110" i="6" s="1"/>
  <c r="I110" i="6"/>
  <c r="F111" i="6"/>
  <c r="H111" i="6"/>
  <c r="J111" i="6" s="1"/>
  <c r="I111" i="6"/>
  <c r="F112" i="6"/>
  <c r="H112" i="6"/>
  <c r="J112" i="6" s="1"/>
  <c r="I112" i="6"/>
  <c r="F113" i="6"/>
  <c r="H113" i="6"/>
  <c r="J113" i="6" s="1"/>
  <c r="I113" i="6"/>
  <c r="F114" i="6"/>
  <c r="H114" i="6"/>
  <c r="J114" i="6" s="1"/>
  <c r="I114" i="6"/>
  <c r="F115" i="6"/>
  <c r="H115" i="6"/>
  <c r="J115" i="6" s="1"/>
  <c r="I115" i="6"/>
  <c r="F116" i="6"/>
  <c r="H116" i="6"/>
  <c r="J116" i="6" s="1"/>
  <c r="I116" i="6"/>
  <c r="C117" i="6"/>
  <c r="F124" i="6"/>
  <c r="J124" i="6" s="1"/>
  <c r="F127" i="6"/>
  <c r="H124" i="6"/>
  <c r="I124" i="6"/>
  <c r="I127" i="6"/>
  <c r="F125" i="6"/>
  <c r="J125" i="6" s="1"/>
  <c r="H125" i="6"/>
  <c r="I125" i="6"/>
  <c r="F126" i="6"/>
  <c r="H126" i="6"/>
  <c r="I126" i="6"/>
  <c r="C127" i="6"/>
  <c r="G127" i="6"/>
  <c r="F134" i="6"/>
  <c r="J134" i="6" s="1"/>
  <c r="H134" i="6"/>
  <c r="I134" i="6"/>
  <c r="F135" i="6"/>
  <c r="H135" i="6"/>
  <c r="H140" i="6" s="1"/>
  <c r="N139" i="6" s="1"/>
  <c r="I135" i="6"/>
  <c r="F136" i="6"/>
  <c r="H136" i="6"/>
  <c r="J136" i="6" s="1"/>
  <c r="I136" i="6"/>
  <c r="F137" i="6"/>
  <c r="H137" i="6"/>
  <c r="J137" i="6" s="1"/>
  <c r="I137" i="6"/>
  <c r="F138" i="6"/>
  <c r="H138" i="6"/>
  <c r="J138" i="6" s="1"/>
  <c r="I138" i="6"/>
  <c r="F139" i="6"/>
  <c r="H139" i="6"/>
  <c r="J139" i="6" s="1"/>
  <c r="I139" i="6"/>
  <c r="F149" i="6"/>
  <c r="H149" i="6"/>
  <c r="H158" i="6" s="1"/>
  <c r="I149" i="6"/>
  <c r="F150" i="6"/>
  <c r="J150" i="6" s="1"/>
  <c r="H150" i="6"/>
  <c r="I150" i="6"/>
  <c r="F151" i="6"/>
  <c r="J151" i="6" s="1"/>
  <c r="H151" i="6"/>
  <c r="I151" i="6"/>
  <c r="F152" i="6"/>
  <c r="J152" i="6" s="1"/>
  <c r="H152" i="6"/>
  <c r="I152" i="6"/>
  <c r="F153" i="6"/>
  <c r="J153" i="6" s="1"/>
  <c r="H153" i="6"/>
  <c r="I153" i="6"/>
  <c r="F155" i="6"/>
  <c r="J155" i="6" s="1"/>
  <c r="H155" i="6"/>
  <c r="I155" i="6"/>
  <c r="F156" i="6"/>
  <c r="J156" i="6" s="1"/>
  <c r="H156" i="6"/>
  <c r="I156" i="6"/>
  <c r="F157" i="6"/>
  <c r="J157" i="6" s="1"/>
  <c r="H157" i="6"/>
  <c r="I157" i="6"/>
  <c r="F158" i="6"/>
  <c r="F165" i="6"/>
  <c r="F173" i="6"/>
  <c r="H173" i="6"/>
  <c r="I173" i="6"/>
  <c r="I180" i="6" s="1"/>
  <c r="F174" i="6"/>
  <c r="H174" i="6"/>
  <c r="J174" i="6" s="1"/>
  <c r="I174" i="6"/>
  <c r="F175" i="6"/>
  <c r="J175" i="6"/>
  <c r="H175" i="6"/>
  <c r="I175" i="6"/>
  <c r="F176" i="6"/>
  <c r="H176" i="6"/>
  <c r="I176" i="6"/>
  <c r="F177" i="6"/>
  <c r="J177" i="6" s="1"/>
  <c r="H177" i="6"/>
  <c r="I177" i="6"/>
  <c r="F178" i="6"/>
  <c r="J178" i="6" s="1"/>
  <c r="H178" i="6"/>
  <c r="I178" i="6"/>
  <c r="F179" i="6"/>
  <c r="J179" i="6" s="1"/>
  <c r="H179" i="6"/>
  <c r="I179" i="6"/>
  <c r="G180" i="6"/>
  <c r="F185" i="6"/>
  <c r="F186" i="6" s="1"/>
  <c r="F195" i="6"/>
  <c r="H195" i="6"/>
  <c r="J195" i="6"/>
  <c r="I195" i="6"/>
  <c r="F196" i="6"/>
  <c r="J196" i="6"/>
  <c r="H196" i="6"/>
  <c r="I196" i="6"/>
  <c r="I198" i="6" s="1"/>
  <c r="F197" i="6"/>
  <c r="J197" i="6"/>
  <c r="H197" i="6"/>
  <c r="I197" i="6"/>
  <c r="F198" i="6"/>
  <c r="G198" i="6"/>
  <c r="F206" i="6"/>
  <c r="F213" i="6" s="1"/>
  <c r="H206" i="6"/>
  <c r="H213" i="6" s="1"/>
  <c r="F207" i="6"/>
  <c r="H207" i="6"/>
  <c r="F208" i="6"/>
  <c r="H208" i="6"/>
  <c r="F209" i="6"/>
  <c r="H209" i="6"/>
  <c r="F210" i="6"/>
  <c r="H210" i="6"/>
  <c r="F211" i="6"/>
  <c r="H211" i="6"/>
  <c r="F212" i="6"/>
  <c r="F220" i="6"/>
  <c r="J220" i="6" s="1"/>
  <c r="H220" i="6"/>
  <c r="I220" i="6"/>
  <c r="I226" i="6" s="1"/>
  <c r="F221" i="6"/>
  <c r="H221" i="6"/>
  <c r="I221" i="6"/>
  <c r="F222" i="6"/>
  <c r="J222" i="6" s="1"/>
  <c r="H222" i="6"/>
  <c r="I222" i="6"/>
  <c r="P222" i="6"/>
  <c r="Q222" i="6"/>
  <c r="F223" i="6"/>
  <c r="J223" i="6" s="1"/>
  <c r="H223" i="6"/>
  <c r="I223" i="6"/>
  <c r="F224" i="6"/>
  <c r="J224" i="6"/>
  <c r="H224" i="6"/>
  <c r="I224" i="6"/>
  <c r="F225" i="6"/>
  <c r="J225" i="6"/>
  <c r="H225" i="6"/>
  <c r="I225" i="6"/>
  <c r="C226" i="6"/>
  <c r="G226" i="6"/>
  <c r="F233" i="6"/>
  <c r="J233" i="6" s="1"/>
  <c r="H233" i="6"/>
  <c r="I233" i="6"/>
  <c r="F234" i="6"/>
  <c r="J234" i="6" s="1"/>
  <c r="H234" i="6"/>
  <c r="I234" i="6"/>
  <c r="F235" i="6"/>
  <c r="J235" i="6" s="1"/>
  <c r="H235" i="6"/>
  <c r="I235" i="6"/>
  <c r="F236" i="6"/>
  <c r="J236" i="6" s="1"/>
  <c r="H236" i="6"/>
  <c r="I236" i="6"/>
  <c r="F237" i="6"/>
  <c r="J237" i="6" s="1"/>
  <c r="H237" i="6"/>
  <c r="I237" i="6"/>
  <c r="F238" i="6"/>
  <c r="J238" i="6" s="1"/>
  <c r="H238" i="6"/>
  <c r="I238" i="6"/>
  <c r="F239" i="6"/>
  <c r="J239" i="6" s="1"/>
  <c r="H239" i="6"/>
  <c r="I239" i="6"/>
  <c r="F240" i="6"/>
  <c r="J240" i="6" s="1"/>
  <c r="H240" i="6"/>
  <c r="I240" i="6"/>
  <c r="F241" i="6"/>
  <c r="J241" i="6" s="1"/>
  <c r="H241" i="6"/>
  <c r="I241" i="6"/>
  <c r="F242" i="6"/>
  <c r="J242" i="6" s="1"/>
  <c r="H242" i="6"/>
  <c r="I242" i="6"/>
  <c r="F243" i="6"/>
  <c r="J243" i="6" s="1"/>
  <c r="H243" i="6"/>
  <c r="I243" i="6"/>
  <c r="F244" i="6"/>
  <c r="J244" i="6" s="1"/>
  <c r="H244" i="6"/>
  <c r="I244" i="6"/>
  <c r="F245" i="6"/>
  <c r="J245" i="6" s="1"/>
  <c r="H245" i="6"/>
  <c r="I245" i="6"/>
  <c r="F246" i="6"/>
  <c r="J246" i="6" s="1"/>
  <c r="H246" i="6"/>
  <c r="I246" i="6"/>
  <c r="F247" i="6"/>
  <c r="J247" i="6" s="1"/>
  <c r="H247" i="6"/>
  <c r="I247" i="6"/>
  <c r="F248" i="6"/>
  <c r="J248" i="6" s="1"/>
  <c r="H248" i="6"/>
  <c r="I248" i="6"/>
  <c r="F249" i="6"/>
  <c r="F255" i="6"/>
  <c r="H255" i="6"/>
  <c r="J255" i="6" s="1"/>
  <c r="I255" i="6"/>
  <c r="F256" i="6"/>
  <c r="F259" i="6" s="1"/>
  <c r="H256" i="6"/>
  <c r="I256" i="6"/>
  <c r="F257" i="6"/>
  <c r="J257" i="6" s="1"/>
  <c r="H257" i="6"/>
  <c r="I257" i="6"/>
  <c r="F258" i="6"/>
  <c r="J258" i="6" s="1"/>
  <c r="H258" i="6"/>
  <c r="I258" i="6"/>
  <c r="F267" i="6"/>
  <c r="J267" i="6" s="1"/>
  <c r="H267" i="6"/>
  <c r="I267" i="6"/>
  <c r="F268" i="6"/>
  <c r="J268" i="6" s="1"/>
  <c r="H268" i="6"/>
  <c r="I268" i="6"/>
  <c r="H269" i="6"/>
  <c r="J269" i="6" s="1"/>
  <c r="I269" i="6"/>
  <c r="F270" i="6"/>
  <c r="J270" i="6" s="1"/>
  <c r="H270" i="6"/>
  <c r="I270" i="6"/>
  <c r="F271" i="6"/>
  <c r="J271" i="6" s="1"/>
  <c r="H271" i="6"/>
  <c r="I271" i="6"/>
  <c r="F272" i="6"/>
  <c r="J272" i="6" s="1"/>
  <c r="H272" i="6"/>
  <c r="I272" i="6"/>
  <c r="F273" i="6"/>
  <c r="J273" i="6" s="1"/>
  <c r="H273" i="6"/>
  <c r="I273" i="6"/>
  <c r="F274" i="6"/>
  <c r="J274" i="6" s="1"/>
  <c r="H274" i="6"/>
  <c r="I274" i="6"/>
  <c r="F275" i="6"/>
  <c r="J275" i="6" s="1"/>
  <c r="H275" i="6"/>
  <c r="I275" i="6"/>
  <c r="F276" i="6"/>
  <c r="J276" i="6" s="1"/>
  <c r="H276" i="6"/>
  <c r="I276" i="6"/>
  <c r="F277" i="6"/>
  <c r="J277" i="6" s="1"/>
  <c r="H277" i="6"/>
  <c r="I277" i="6"/>
  <c r="F278" i="6"/>
  <c r="J278" i="6" s="1"/>
  <c r="H278" i="6"/>
  <c r="I278" i="6"/>
  <c r="F279" i="6"/>
  <c r="J279" i="6" s="1"/>
  <c r="H279" i="6"/>
  <c r="I279" i="6"/>
  <c r="F280" i="6"/>
  <c r="J280" i="6" s="1"/>
  <c r="H280" i="6"/>
  <c r="I280" i="6"/>
  <c r="F281" i="6"/>
  <c r="J281" i="6" s="1"/>
  <c r="H281" i="6"/>
  <c r="I281" i="6"/>
  <c r="F292" i="6"/>
  <c r="F299" i="6"/>
  <c r="H299" i="6"/>
  <c r="K304" i="6" s="1"/>
  <c r="H305" i="6"/>
  <c r="J305" i="6" s="1"/>
  <c r="I299" i="6"/>
  <c r="F300" i="6"/>
  <c r="J300" i="6"/>
  <c r="H300" i="6"/>
  <c r="I300" i="6"/>
  <c r="F301" i="6"/>
  <c r="J301" i="6" s="1"/>
  <c r="H301" i="6"/>
  <c r="I301" i="6"/>
  <c r="F302" i="6"/>
  <c r="J302" i="6" s="1"/>
  <c r="H302" i="6"/>
  <c r="I302" i="6"/>
  <c r="F303" i="6"/>
  <c r="J303" i="6" s="1"/>
  <c r="H303" i="6"/>
  <c r="I303" i="6"/>
  <c r="C304" i="6"/>
  <c r="I304" i="6" s="1"/>
  <c r="H304" i="6"/>
  <c r="F310" i="6"/>
  <c r="F314" i="6"/>
  <c r="H310" i="6"/>
  <c r="I310" i="6"/>
  <c r="F311" i="6"/>
  <c r="J311" i="6" s="1"/>
  <c r="H311" i="6"/>
  <c r="H314" i="6" s="1"/>
  <c r="I311" i="6"/>
  <c r="F312" i="6"/>
  <c r="J312" i="6" s="1"/>
  <c r="H312" i="6"/>
  <c r="I312" i="6"/>
  <c r="F313" i="6"/>
  <c r="J313" i="6" s="1"/>
  <c r="H313" i="6"/>
  <c r="I313" i="6"/>
  <c r="C314" i="6"/>
  <c r="F321" i="6"/>
  <c r="H321" i="6"/>
  <c r="J321" i="6" s="1"/>
  <c r="I321" i="6"/>
  <c r="F322" i="6"/>
  <c r="F330" i="6" s="1"/>
  <c r="H322" i="6"/>
  <c r="I322" i="6"/>
  <c r="F323" i="6"/>
  <c r="J323" i="6" s="1"/>
  <c r="H323" i="6"/>
  <c r="I323" i="6"/>
  <c r="F324" i="6"/>
  <c r="J324" i="6" s="1"/>
  <c r="H324" i="6"/>
  <c r="I324" i="6"/>
  <c r="F325" i="6"/>
  <c r="J325" i="6" s="1"/>
  <c r="H325" i="6"/>
  <c r="I325" i="6"/>
  <c r="F326" i="6"/>
  <c r="J326" i="6" s="1"/>
  <c r="H326" i="6"/>
  <c r="I326" i="6"/>
  <c r="F327" i="6"/>
  <c r="J327" i="6" s="1"/>
  <c r="H327" i="6"/>
  <c r="I327" i="6"/>
  <c r="F328" i="6"/>
  <c r="J328" i="6" s="1"/>
  <c r="H328" i="6"/>
  <c r="I328" i="6"/>
  <c r="F329" i="6"/>
  <c r="J329" i="6" s="1"/>
  <c r="H329" i="6"/>
  <c r="I329" i="6"/>
  <c r="G330" i="6"/>
  <c r="F338" i="6"/>
  <c r="F340" i="6" s="1"/>
  <c r="H338" i="6"/>
  <c r="H340" i="6"/>
  <c r="I338" i="6"/>
  <c r="F339" i="6"/>
  <c r="H339" i="6"/>
  <c r="I339" i="6"/>
  <c r="H349" i="6"/>
  <c r="H350" i="6"/>
  <c r="G5" i="1"/>
  <c r="H5" i="1"/>
  <c r="J5" i="1"/>
  <c r="K5" i="1"/>
  <c r="G6" i="1"/>
  <c r="J6" i="1" s="1"/>
  <c r="H6" i="1"/>
  <c r="K6" i="1"/>
  <c r="G7" i="1"/>
  <c r="J7" i="1" s="1"/>
  <c r="K7" i="1"/>
  <c r="G8" i="1"/>
  <c r="J8" i="1"/>
  <c r="K8" i="1"/>
  <c r="G9" i="1"/>
  <c r="H9" i="1"/>
  <c r="L9" i="1"/>
  <c r="J9" i="1"/>
  <c r="K9" i="1"/>
  <c r="G10" i="1"/>
  <c r="J10" i="1" s="1"/>
  <c r="H10" i="1"/>
  <c r="L10" i="1" s="1"/>
  <c r="K10" i="1"/>
  <c r="G11" i="1"/>
  <c r="J11" i="1" s="1"/>
  <c r="K11" i="1"/>
  <c r="G12" i="1"/>
  <c r="J12" i="1"/>
  <c r="K12" i="1"/>
  <c r="G30" i="1"/>
  <c r="I30" i="1"/>
  <c r="J30" i="1"/>
  <c r="G31" i="1"/>
  <c r="I31" i="1"/>
  <c r="J31" i="1"/>
  <c r="G32" i="1"/>
  <c r="G41" i="1" s="1"/>
  <c r="I32" i="1"/>
  <c r="J32" i="1"/>
  <c r="G33" i="1"/>
  <c r="I33" i="1"/>
  <c r="J33" i="1"/>
  <c r="G34" i="1"/>
  <c r="I34" i="1"/>
  <c r="J34" i="1"/>
  <c r="G35" i="1"/>
  <c r="I35" i="1"/>
  <c r="J35" i="1"/>
  <c r="G36" i="1"/>
  <c r="I36" i="1"/>
  <c r="J36" i="1"/>
  <c r="G37" i="1"/>
  <c r="I37" i="1"/>
  <c r="J37" i="1"/>
  <c r="G38" i="1"/>
  <c r="I38" i="1"/>
  <c r="J38" i="1"/>
  <c r="G39" i="1"/>
  <c r="I39" i="1"/>
  <c r="J39" i="1"/>
  <c r="G40" i="1"/>
  <c r="I40" i="1"/>
  <c r="J40" i="1"/>
  <c r="B41" i="1"/>
  <c r="M41" i="1" s="1"/>
  <c r="H41" i="1"/>
  <c r="G44" i="1"/>
  <c r="H44" i="1"/>
  <c r="L44" i="1" s="1"/>
  <c r="J44" i="1"/>
  <c r="J49" i="1" s="1"/>
  <c r="K44" i="1"/>
  <c r="G45" i="1"/>
  <c r="H45" i="1" s="1"/>
  <c r="J45" i="1"/>
  <c r="K45" i="1"/>
  <c r="G46" i="1"/>
  <c r="H46" i="1"/>
  <c r="L46" i="1"/>
  <c r="J46" i="1"/>
  <c r="K46" i="1"/>
  <c r="G47" i="1"/>
  <c r="H47" i="1"/>
  <c r="L47" i="1" s="1"/>
  <c r="J47" i="1"/>
  <c r="K47" i="1"/>
  <c r="G48" i="1"/>
  <c r="H48" i="1" s="1"/>
  <c r="L48" i="1" s="1"/>
  <c r="J48" i="1"/>
  <c r="K48" i="1"/>
  <c r="K49" i="1" s="1"/>
  <c r="C49" i="1"/>
  <c r="I49" i="1"/>
  <c r="G54" i="1"/>
  <c r="I54" i="1"/>
  <c r="I78" i="1" s="1"/>
  <c r="J54" i="1"/>
  <c r="J79" i="1" s="1"/>
  <c r="G55" i="1"/>
  <c r="I55" i="1"/>
  <c r="J55" i="1"/>
  <c r="G56" i="1"/>
  <c r="I56" i="1"/>
  <c r="J56" i="1"/>
  <c r="G57" i="1"/>
  <c r="G78" i="1" s="1"/>
  <c r="I57" i="1"/>
  <c r="J57" i="1"/>
  <c r="G58" i="1"/>
  <c r="I58" i="1"/>
  <c r="J58" i="1"/>
  <c r="G59" i="1"/>
  <c r="I59" i="1"/>
  <c r="J59" i="1"/>
  <c r="G60" i="1"/>
  <c r="I60" i="1"/>
  <c r="J60" i="1"/>
  <c r="G61" i="1"/>
  <c r="I61" i="1"/>
  <c r="J61" i="1"/>
  <c r="G62" i="1"/>
  <c r="I62" i="1"/>
  <c r="J62" i="1"/>
  <c r="G63" i="1"/>
  <c r="I63" i="1"/>
  <c r="J63" i="1"/>
  <c r="G64" i="1"/>
  <c r="I64" i="1"/>
  <c r="J64" i="1"/>
  <c r="G65" i="1"/>
  <c r="I65" i="1"/>
  <c r="J65" i="1"/>
  <c r="G66" i="1"/>
  <c r="I66" i="1"/>
  <c r="J66" i="1"/>
  <c r="G67" i="1"/>
  <c r="I67" i="1"/>
  <c r="J67" i="1"/>
  <c r="G68" i="1"/>
  <c r="I68" i="1"/>
  <c r="J68" i="1"/>
  <c r="G69" i="1"/>
  <c r="I69" i="1"/>
  <c r="J69" i="1"/>
  <c r="L69" i="1" s="1"/>
  <c r="G70" i="1"/>
  <c r="I70" i="1"/>
  <c r="J70" i="1"/>
  <c r="G71" i="1"/>
  <c r="I71" i="1"/>
  <c r="J71" i="1"/>
  <c r="G72" i="1"/>
  <c r="I72" i="1"/>
  <c r="J72" i="1"/>
  <c r="G73" i="1"/>
  <c r="I73" i="1"/>
  <c r="J73" i="1"/>
  <c r="G74" i="1"/>
  <c r="I74" i="1"/>
  <c r="J74" i="1"/>
  <c r="G75" i="1"/>
  <c r="I75" i="1"/>
  <c r="J75" i="1"/>
  <c r="G76" i="1"/>
  <c r="I76" i="1"/>
  <c r="J76" i="1"/>
  <c r="G77" i="1"/>
  <c r="I77" i="1"/>
  <c r="J77" i="1"/>
  <c r="C79" i="1"/>
  <c r="H79" i="1"/>
  <c r="G83" i="1"/>
  <c r="G86" i="1" s="1"/>
  <c r="I83" i="1"/>
  <c r="I86" i="1"/>
  <c r="J83" i="1"/>
  <c r="G84" i="1"/>
  <c r="I84" i="1"/>
  <c r="J84" i="1"/>
  <c r="G85" i="1"/>
  <c r="I85" i="1"/>
  <c r="J85" i="1"/>
  <c r="G90" i="1"/>
  <c r="G104" i="1" s="1"/>
  <c r="I90" i="1"/>
  <c r="I104" i="1" s="1"/>
  <c r="J90" i="1"/>
  <c r="G91" i="1"/>
  <c r="I91" i="1"/>
  <c r="J91" i="1"/>
  <c r="G92" i="1"/>
  <c r="I92" i="1"/>
  <c r="J92" i="1"/>
  <c r="G93" i="1"/>
  <c r="I93" i="1"/>
  <c r="J93" i="1"/>
  <c r="G94" i="1"/>
  <c r="I94" i="1"/>
  <c r="J94" i="1"/>
  <c r="G95" i="1"/>
  <c r="I95" i="1"/>
  <c r="J95" i="1"/>
  <c r="G96" i="1"/>
  <c r="I96" i="1"/>
  <c r="J96" i="1"/>
  <c r="G97" i="1"/>
  <c r="I97" i="1"/>
  <c r="J97" i="1"/>
  <c r="G98" i="1"/>
  <c r="I98" i="1"/>
  <c r="J98" i="1"/>
  <c r="G99" i="1"/>
  <c r="I99" i="1"/>
  <c r="J99" i="1"/>
  <c r="G100" i="1"/>
  <c r="I100" i="1"/>
  <c r="J100" i="1"/>
  <c r="G101" i="1"/>
  <c r="I101" i="1"/>
  <c r="J101" i="1"/>
  <c r="G102" i="1"/>
  <c r="I102" i="1"/>
  <c r="J102" i="1"/>
  <c r="G103" i="1"/>
  <c r="I103" i="1"/>
  <c r="J103" i="1"/>
  <c r="C104" i="1"/>
  <c r="H104" i="1"/>
  <c r="G107" i="1"/>
  <c r="I107" i="1"/>
  <c r="J107" i="1"/>
  <c r="G113" i="1"/>
  <c r="G127" i="1" s="1"/>
  <c r="I113" i="1"/>
  <c r="J113" i="1"/>
  <c r="J127" i="1" s="1"/>
  <c r="G114" i="1"/>
  <c r="I114" i="1"/>
  <c r="I127" i="1" s="1"/>
  <c r="J114" i="1"/>
  <c r="G115" i="1"/>
  <c r="I115" i="1"/>
  <c r="J115" i="1"/>
  <c r="G116" i="1"/>
  <c r="I116" i="1"/>
  <c r="J116" i="1"/>
  <c r="G117" i="1"/>
  <c r="I117" i="1"/>
  <c r="J117" i="1"/>
  <c r="G118" i="1"/>
  <c r="I118" i="1"/>
  <c r="J118" i="1"/>
  <c r="G119" i="1"/>
  <c r="I119" i="1"/>
  <c r="J119" i="1"/>
  <c r="G120" i="1"/>
  <c r="I120" i="1"/>
  <c r="J120" i="1"/>
  <c r="G121" i="1"/>
  <c r="I121" i="1"/>
  <c r="J121" i="1"/>
  <c r="G122" i="1"/>
  <c r="I122" i="1"/>
  <c r="J122" i="1"/>
  <c r="G123" i="1"/>
  <c r="I123" i="1"/>
  <c r="J123" i="1"/>
  <c r="G124" i="1"/>
  <c r="I124" i="1"/>
  <c r="J124" i="1"/>
  <c r="G125" i="1"/>
  <c r="I125" i="1"/>
  <c r="J125" i="1"/>
  <c r="G126" i="1"/>
  <c r="I126" i="1"/>
  <c r="J126" i="1"/>
  <c r="C127" i="1"/>
  <c r="H127" i="1"/>
  <c r="G132" i="1"/>
  <c r="G137" i="1" s="1"/>
  <c r="I132" i="1"/>
  <c r="I137" i="1" s="1"/>
  <c r="J132" i="1"/>
  <c r="G133" i="1"/>
  <c r="I133" i="1"/>
  <c r="J133" i="1"/>
  <c r="G134" i="1"/>
  <c r="I134" i="1"/>
  <c r="J134" i="1"/>
  <c r="G135" i="1"/>
  <c r="I135" i="1"/>
  <c r="J135" i="1"/>
  <c r="G136" i="1"/>
  <c r="I136" i="1"/>
  <c r="J136" i="1"/>
  <c r="G141" i="1"/>
  <c r="I141" i="1"/>
  <c r="J141" i="1"/>
  <c r="G145" i="1"/>
  <c r="G151" i="1"/>
  <c r="G152" i="1"/>
  <c r="G153" i="1"/>
  <c r="G154" i="1"/>
  <c r="G155" i="1"/>
  <c r="G157" i="1"/>
  <c r="I157" i="1"/>
  <c r="I161" i="1" s="1"/>
  <c r="G158" i="1"/>
  <c r="G161" i="1" s="1"/>
  <c r="I158" i="1"/>
  <c r="G159" i="1"/>
  <c r="I159" i="1"/>
  <c r="G168" i="1"/>
  <c r="G169" i="1"/>
  <c r="G170" i="1"/>
  <c r="G171" i="1"/>
  <c r="G172" i="1"/>
  <c r="G173" i="1"/>
  <c r="G174" i="1"/>
  <c r="G182" i="1"/>
  <c r="I182" i="1"/>
  <c r="J182" i="1"/>
  <c r="G188" i="1"/>
  <c r="G196" i="1" s="1"/>
  <c r="I188" i="1"/>
  <c r="J188" i="1"/>
  <c r="G189" i="1"/>
  <c r="I189" i="1"/>
  <c r="J189" i="1"/>
  <c r="G190" i="1"/>
  <c r="I190" i="1"/>
  <c r="J190" i="1"/>
  <c r="G191" i="1"/>
  <c r="I191" i="1"/>
  <c r="J191" i="1"/>
  <c r="G192" i="1"/>
  <c r="I192" i="1"/>
  <c r="J192" i="1"/>
  <c r="G193" i="1"/>
  <c r="I193" i="1"/>
  <c r="I196" i="1" s="1"/>
  <c r="J193" i="1"/>
  <c r="G194" i="1"/>
  <c r="I194" i="1"/>
  <c r="J194" i="1"/>
  <c r="G195" i="1"/>
  <c r="I195" i="1"/>
  <c r="J195" i="1"/>
  <c r="G199" i="1"/>
  <c r="I199" i="1"/>
  <c r="J199" i="1"/>
  <c r="G200" i="1"/>
  <c r="I200" i="1"/>
  <c r="I203" i="1" s="1"/>
  <c r="J200" i="1"/>
  <c r="G201" i="1"/>
  <c r="I201" i="1"/>
  <c r="J201" i="1"/>
  <c r="G202" i="1"/>
  <c r="G203" i="1" s="1"/>
  <c r="I202" i="1"/>
  <c r="J202" i="1"/>
  <c r="I218" i="1"/>
  <c r="J218" i="1"/>
  <c r="G223" i="1"/>
  <c r="I223" i="1"/>
  <c r="I227" i="1"/>
  <c r="J223" i="1"/>
  <c r="G224" i="1"/>
  <c r="I224" i="1"/>
  <c r="J224" i="1"/>
  <c r="G225" i="1"/>
  <c r="I225" i="1"/>
  <c r="J225" i="1"/>
  <c r="G226" i="1"/>
  <c r="G227" i="1" s="1"/>
  <c r="I226" i="1"/>
  <c r="J226" i="1"/>
  <c r="G232" i="1"/>
  <c r="G238" i="1" s="1"/>
  <c r="I232" i="1"/>
  <c r="J232" i="1"/>
  <c r="G233" i="1"/>
  <c r="I233" i="1"/>
  <c r="J233" i="1"/>
  <c r="G234" i="1"/>
  <c r="I234" i="1"/>
  <c r="J234" i="1"/>
  <c r="G235" i="1"/>
  <c r="I235" i="1"/>
  <c r="J235" i="1"/>
  <c r="G236" i="1"/>
  <c r="I236" i="1"/>
  <c r="J236" i="1"/>
  <c r="G242" i="1"/>
  <c r="G251" i="1" s="1"/>
  <c r="I242" i="1"/>
  <c r="I251" i="1" s="1"/>
  <c r="J242" i="1"/>
  <c r="G243" i="1"/>
  <c r="I243" i="1"/>
  <c r="J243" i="1"/>
  <c r="G244" i="1"/>
  <c r="I244" i="1"/>
  <c r="J244" i="1"/>
  <c r="G245" i="1"/>
  <c r="I245" i="1"/>
  <c r="J245" i="1"/>
  <c r="G246" i="1"/>
  <c r="I246" i="1"/>
  <c r="J246" i="1"/>
  <c r="G247" i="1"/>
  <c r="I247" i="1"/>
  <c r="J247" i="1"/>
  <c r="G248" i="1"/>
  <c r="I248" i="1"/>
  <c r="J248" i="1"/>
  <c r="G249" i="1"/>
  <c r="I249" i="1"/>
  <c r="J249" i="1"/>
  <c r="G250" i="1"/>
  <c r="I250" i="1"/>
  <c r="J250" i="1"/>
  <c r="G255" i="1"/>
  <c r="G259" i="1" s="1"/>
  <c r="I255" i="1"/>
  <c r="I259" i="1"/>
  <c r="J255" i="1"/>
  <c r="G256" i="1"/>
  <c r="I256" i="1"/>
  <c r="J256" i="1"/>
  <c r="G257" i="1"/>
  <c r="I257" i="1"/>
  <c r="J257" i="1"/>
  <c r="G258" i="1"/>
  <c r="I258" i="1"/>
  <c r="J258" i="1"/>
  <c r="G273" i="1"/>
  <c r="I273" i="1"/>
  <c r="I284" i="1" s="1"/>
  <c r="J273" i="1"/>
  <c r="G274" i="1"/>
  <c r="I274" i="1"/>
  <c r="J274" i="1"/>
  <c r="G275" i="1"/>
  <c r="I275" i="1"/>
  <c r="J275" i="1"/>
  <c r="G276" i="1"/>
  <c r="G284" i="1" s="1"/>
  <c r="I276" i="1"/>
  <c r="J276" i="1"/>
  <c r="G277" i="1"/>
  <c r="I277" i="1"/>
  <c r="J277" i="1"/>
  <c r="G278" i="1"/>
  <c r="I278" i="1"/>
  <c r="J278" i="1"/>
  <c r="G279" i="1"/>
  <c r="I279" i="1"/>
  <c r="J279" i="1"/>
  <c r="G280" i="1"/>
  <c r="I280" i="1"/>
  <c r="J280" i="1"/>
  <c r="G281" i="1"/>
  <c r="I281" i="1"/>
  <c r="J281" i="1"/>
  <c r="G282" i="1"/>
  <c r="I282" i="1"/>
  <c r="J282" i="1"/>
  <c r="G283" i="1"/>
  <c r="I283" i="1"/>
  <c r="J283" i="1"/>
  <c r="G288" i="1"/>
  <c r="I288" i="1"/>
  <c r="J288" i="1"/>
  <c r="G289" i="1"/>
  <c r="G297" i="1" s="1"/>
  <c r="I289" i="1"/>
  <c r="J289" i="1"/>
  <c r="G290" i="1"/>
  <c r="I290" i="1"/>
  <c r="J290" i="1"/>
  <c r="G291" i="1"/>
  <c r="I291" i="1"/>
  <c r="J291" i="1"/>
  <c r="G292" i="1"/>
  <c r="I292" i="1"/>
  <c r="J292" i="1"/>
  <c r="G293" i="1"/>
  <c r="I293" i="1"/>
  <c r="I297" i="1" s="1"/>
  <c r="J293" i="1"/>
  <c r="G294" i="1"/>
  <c r="I294" i="1"/>
  <c r="J294" i="1"/>
  <c r="G295" i="1"/>
  <c r="I295" i="1"/>
  <c r="J295" i="1"/>
  <c r="G296" i="1"/>
  <c r="I296" i="1"/>
  <c r="J296" i="1"/>
  <c r="G306" i="1"/>
  <c r="I306" i="1"/>
  <c r="I317" i="1" s="1"/>
  <c r="J306" i="1"/>
  <c r="G307" i="1"/>
  <c r="I307" i="1"/>
  <c r="J307" i="1"/>
  <c r="G308" i="1"/>
  <c r="I308" i="1"/>
  <c r="J308" i="1"/>
  <c r="G309" i="1"/>
  <c r="G317" i="1" s="1"/>
  <c r="I309" i="1"/>
  <c r="J309" i="1"/>
  <c r="G310" i="1"/>
  <c r="I310" i="1"/>
  <c r="J310" i="1"/>
  <c r="G311" i="1"/>
  <c r="I311" i="1"/>
  <c r="J311" i="1"/>
  <c r="G312" i="1"/>
  <c r="I312" i="1"/>
  <c r="J312" i="1"/>
  <c r="G313" i="1"/>
  <c r="I313" i="1"/>
  <c r="J313" i="1"/>
  <c r="G314" i="1"/>
  <c r="I314" i="1"/>
  <c r="J314" i="1"/>
  <c r="G315" i="1"/>
  <c r="I315" i="1"/>
  <c r="J315" i="1"/>
  <c r="G316" i="1"/>
  <c r="I316" i="1"/>
  <c r="J316" i="1"/>
  <c r="G321" i="1"/>
  <c r="I321" i="1"/>
  <c r="J321" i="1"/>
  <c r="H60" i="6"/>
  <c r="H7" i="1"/>
  <c r="L7" i="1" s="1"/>
  <c r="Q12" i="5"/>
  <c r="H8" i="1"/>
  <c r="L8" i="1" s="1"/>
  <c r="H198" i="6"/>
  <c r="F140" i="6"/>
  <c r="F117" i="6"/>
  <c r="I223" i="5"/>
  <c r="L202" i="5"/>
  <c r="K202" i="5"/>
  <c r="L187" i="5"/>
  <c r="K187" i="5" s="1"/>
  <c r="L98" i="5"/>
  <c r="I77" i="5"/>
  <c r="L67" i="5"/>
  <c r="P9" i="5" s="1"/>
  <c r="R9" i="5" s="1"/>
  <c r="P10" i="5"/>
  <c r="J90" i="6"/>
  <c r="K208" i="5"/>
  <c r="K196" i="5"/>
  <c r="O141" i="5"/>
  <c r="I138" i="5"/>
  <c r="Q11" i="5" s="1"/>
  <c r="K55" i="5"/>
  <c r="L12" i="5"/>
  <c r="L5" i="1"/>
  <c r="J198" i="6"/>
  <c r="F226" i="6"/>
  <c r="J101" i="6"/>
  <c r="J117" i="6" s="1"/>
  <c r="K141" i="5"/>
  <c r="L77" i="5"/>
  <c r="K77" i="5"/>
  <c r="K56" i="5"/>
  <c r="K16" i="5"/>
  <c r="I187" i="5"/>
  <c r="K5" i="5"/>
  <c r="K191" i="5"/>
  <c r="K15" i="5"/>
  <c r="K19" i="5" s="1"/>
  <c r="H226" i="6"/>
  <c r="J173" i="6"/>
  <c r="H12" i="1"/>
  <c r="L12" i="1"/>
  <c r="J310" i="6"/>
  <c r="J314" i="6" l="1"/>
  <c r="F305" i="6"/>
  <c r="L6" i="1"/>
  <c r="L15" i="6"/>
  <c r="P11" i="5"/>
  <c r="R11" i="5" s="1"/>
  <c r="K138" i="5"/>
  <c r="P8" i="5"/>
  <c r="J259" i="6"/>
  <c r="L45" i="1"/>
  <c r="H49" i="1"/>
  <c r="L49" i="1" s="1"/>
  <c r="J330" i="6"/>
  <c r="K210" i="5"/>
  <c r="L216" i="5"/>
  <c r="H180" i="6"/>
  <c r="H117" i="6"/>
  <c r="L117" i="6" s="1"/>
  <c r="F82" i="6"/>
  <c r="K71" i="6"/>
  <c r="F60" i="6"/>
  <c r="K60" i="6" s="1"/>
  <c r="Q10" i="5"/>
  <c r="R10" i="5" s="1"/>
  <c r="K92" i="5"/>
  <c r="I98" i="5"/>
  <c r="K98" i="5" s="1"/>
  <c r="K81" i="5"/>
  <c r="I84" i="5"/>
  <c r="Q8" i="5" s="1"/>
  <c r="L48" i="5"/>
  <c r="K22" i="5"/>
  <c r="K48" i="5" s="1"/>
  <c r="I19" i="5"/>
  <c r="Q6" i="5" s="1"/>
  <c r="Q13" i="5" s="1"/>
  <c r="F180" i="6"/>
  <c r="J126" i="6"/>
  <c r="I216" i="5"/>
  <c r="I112" i="5"/>
  <c r="K112" i="5" s="1"/>
  <c r="K82" i="5"/>
  <c r="J322" i="6"/>
  <c r="F282" i="6"/>
  <c r="J256" i="6"/>
  <c r="J299" i="6"/>
  <c r="J304" i="6" s="1"/>
  <c r="K50" i="6" s="1"/>
  <c r="F304" i="6"/>
  <c r="H11" i="1"/>
  <c r="L11" i="1" s="1"/>
  <c r="J221" i="6"/>
  <c r="J226" i="6" s="1"/>
  <c r="J176" i="6"/>
  <c r="J180" i="6" s="1"/>
  <c r="J149" i="6"/>
  <c r="J158" i="6" s="1"/>
  <c r="J135" i="6"/>
  <c r="J140" i="6" s="1"/>
  <c r="I41" i="6"/>
  <c r="I42" i="6" s="1"/>
  <c r="K42" i="6" s="1"/>
  <c r="K186" i="5"/>
  <c r="K185" i="5"/>
  <c r="K182" i="5"/>
  <c r="K178" i="5"/>
  <c r="K171" i="5"/>
  <c r="K170" i="5"/>
  <c r="K167" i="5"/>
  <c r="K166" i="5"/>
  <c r="K163" i="5"/>
  <c r="K160" i="5"/>
  <c r="K159" i="5"/>
  <c r="K146" i="5"/>
  <c r="K145" i="5"/>
  <c r="K134" i="5"/>
  <c r="K103" i="5"/>
  <c r="L104" i="5"/>
  <c r="K93" i="5"/>
  <c r="K60" i="5"/>
  <c r="K67" i="5" s="1"/>
  <c r="I48" i="5"/>
  <c r="Q7" i="5" s="1"/>
  <c r="L19" i="5"/>
  <c r="P6" i="5" s="1"/>
  <c r="H26" i="1"/>
  <c r="H127" i="6"/>
  <c r="J127" i="6" s="1"/>
  <c r="H82" i="6"/>
  <c r="L81" i="6" s="1"/>
  <c r="G41" i="6"/>
  <c r="L41" i="6" s="1"/>
  <c r="K222" i="5"/>
  <c r="K201" i="5"/>
  <c r="K200" i="5"/>
  <c r="K142" i="5"/>
  <c r="P12" i="5"/>
  <c r="R12" i="5" s="1"/>
  <c r="K130" i="5"/>
  <c r="L124" i="5"/>
  <c r="K124" i="5" s="1"/>
  <c r="K64" i="5"/>
  <c r="L223" i="5"/>
  <c r="K223" i="5" s="1"/>
  <c r="R6" i="5" l="1"/>
  <c r="K84" i="5"/>
  <c r="K51" i="6"/>
  <c r="K52" i="6" s="1"/>
  <c r="R8" i="5"/>
  <c r="K216" i="5"/>
  <c r="P7" i="5"/>
  <c r="R7" i="5" s="1"/>
  <c r="R13" i="5" l="1"/>
  <c r="P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szpital</author>
  </authors>
  <commentList>
    <comment ref="F65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1ml bulionu 0,19zł</t>
        </r>
      </text>
    </comment>
    <comment ref="F107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0,13 brutto 1krążek (50krążków w opak)
</t>
        </r>
      </text>
    </comment>
    <comment ref="E151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100 kropli w opakowaniu</t>
        </r>
      </text>
    </comment>
    <comment ref="F151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 a 1 kroplę</t>
        </r>
      </text>
    </comment>
    <comment ref="F157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0,94= 1ozn.(przyjmując że 1kropla 25ul)
</t>
        </r>
      </text>
    </comment>
    <comment ref="F158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0,94= 1ozn.(przyjmując że 1kropla 25ul)
</t>
        </r>
      </text>
    </comment>
    <comment ref="F159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0,94= 1ozn.(przyjmując że 1kropla 25ul)
</t>
        </r>
      </text>
    </comment>
    <comment ref="F210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za całe opakowanie bo nie może być dzielone. W opakowanu 10 liofilizowanych krążków</t>
        </r>
      </text>
    </comment>
    <comment ref="E218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opakownie jako całość, 80 fiolek w opakowaniu</t>
        </r>
      </text>
    </comment>
    <comment ref="F218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za całe opakowanie</t>
        </r>
      </text>
    </comment>
    <comment ref="F264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za op.=500ml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szpital</author>
  </authors>
  <commentList>
    <comment ref="E149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za 1ml</t>
        </r>
      </text>
    </comment>
    <comment ref="E155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cena za 1ml</t>
        </r>
      </text>
    </comment>
    <comment ref="G25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na zapottrzebowanie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szpital</author>
  </authors>
  <commentList>
    <comment ref="C75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szpital:</t>
        </r>
        <r>
          <rPr>
            <sz val="8"/>
            <color indexed="81"/>
            <rFont val="Tahoma"/>
            <family val="2"/>
            <charset val="238"/>
          </rPr>
          <t xml:space="preserve">
w diagnostyce podstawą będzie Clumping factor (z plazmy króliczej)</t>
        </r>
      </text>
    </comment>
  </commentList>
</comments>
</file>

<file path=xl/sharedStrings.xml><?xml version="1.0" encoding="utf-8"?>
<sst xmlns="http://schemas.openxmlformats.org/spreadsheetml/2006/main" count="3011" uniqueCount="979">
  <si>
    <t>PAKIET NR 1- podłoża, testy, odczynniki do identyfikacji biochemicznej</t>
  </si>
  <si>
    <t>LP.</t>
  </si>
  <si>
    <t>Przedmiot zamówienia</t>
  </si>
  <si>
    <t>Testy do identyfikacji pałeczek Enterobacteriaceae-
20 cech biochemicznych-api 20E
(1 op=25 testów)</t>
  </si>
  <si>
    <t>Op.</t>
  </si>
  <si>
    <t>Testy do identyfikacji pałeczek Enterobacteriaceae
/odczyt po 4 godz/ 32 cechy biochemiczne- Rapid 32E
(1 op=25 testów)</t>
  </si>
  <si>
    <t>Testy do identyfikacji pałeczek niefermentujących
20 cech biochemicznych-api NE
(1 op=25 testów)</t>
  </si>
  <si>
    <t>Testy do identyfikacji pałeczek Neisseria i Haemophilus
10 cech biochemicznych-api NH
(1 op=10 testów)</t>
  </si>
  <si>
    <t>Testy do identyfikacji Candida spp
32 cechy biochemiczne-ID32 C (1 op=25 testów)</t>
  </si>
  <si>
    <t>Testy do identyfikacji beztlenowców
20 cech biochemicznych-api20A
(1 op=25 testów)</t>
  </si>
  <si>
    <t>Test do identyfikacji paciorkowców
20 cech biochemicznych – api 20 STREPT
(1 OP=25testów)</t>
  </si>
  <si>
    <t>Test do wykrywania penicylinaz- cefinaza 
(1x50 krążków)</t>
  </si>
  <si>
    <t>ZYM A, ZYM B</t>
  </si>
  <si>
    <t>VP 1, VP 2</t>
  </si>
  <si>
    <t>NIN</t>
  </si>
  <si>
    <t>BCP</t>
  </si>
  <si>
    <t>FB</t>
  </si>
  <si>
    <t>Podłoże chromogenne do wykrywania pałeczek z mechanizmami oporności typu ESBL+</t>
  </si>
  <si>
    <t>szt</t>
  </si>
  <si>
    <t>Podłoże chromogenne  E faecium i faecalis opornych na wankomycyn</t>
  </si>
  <si>
    <t>Szt.</t>
  </si>
  <si>
    <t>Podłóże wybiórcze do izolacji Clostridium difficile</t>
  </si>
  <si>
    <t>PAKIET NR 2- identyfikacja biochemiczna  i oznaczania MIC met automatyczną- aparat VITEK2 COMPACT</t>
  </si>
  <si>
    <t>Karty do identyfikacji bakterii Gram/-/ujemnych</t>
  </si>
  <si>
    <t>Karty do identyfikacji bakterii Gram/+/dodatnich</t>
  </si>
  <si>
    <t>Karty do identyfikacji bakterii beztlenowych i maczugowców ANC</t>
  </si>
  <si>
    <t>Karty do identyfikacji NH</t>
  </si>
  <si>
    <t>Karty antybiogramowe dla bakterii Gram/-/ujemnych</t>
  </si>
  <si>
    <t>Karty antybiogramowe dla bakterii Gram/+/dodatnich</t>
  </si>
  <si>
    <t>Karty antybiogramowe dla Candida spp</t>
  </si>
  <si>
    <t>Standards Kit</t>
  </si>
  <si>
    <t>op</t>
  </si>
  <si>
    <t>Probówki plastikowe do aparatu VITEK</t>
  </si>
  <si>
    <t>Końcówki do pipety automatycGram/+/dodatnich</t>
  </si>
  <si>
    <t>Końcówki do pipety automatyi Gram/-/ujemnych</t>
  </si>
  <si>
    <t>PAKIET NR3 - podłoża do posiewu krwi i płynów usrtojowych–aparat Bact/ALERT</t>
  </si>
  <si>
    <t>S.A  Aerobic Bottle 
(1 op=100 butelek)</t>
  </si>
  <si>
    <t>PF Pediatric Bottle
(1 op=100 butelek)</t>
  </si>
  <si>
    <t>FA Tlenowa z neutralizatorem
(1 op=100 butelek)</t>
  </si>
  <si>
    <t>SN standardowa beztlenowa
(1 op=100 butelek)</t>
  </si>
  <si>
    <t>FN beztlenowa z neutralizatorem aqntybiotyków                                  ( 1op=100 butelek)</t>
  </si>
  <si>
    <t xml:space="preserve">PAKIET NR 4 - podłoża gotowe </t>
  </si>
  <si>
    <t>Columbia agar+5% krwi baraniej</t>
  </si>
  <si>
    <t>Agar czekoladowy+polivitex</t>
  </si>
  <si>
    <t>Agar czekoladowy+polivitex+bacytracyna</t>
  </si>
  <si>
    <t>Podłoże Mueller-Hinton 2 agar</t>
  </si>
  <si>
    <t>Podłoże Mueller-Hinton 2 agar z 5% krwi końskiej i 20mg/l NAD</t>
  </si>
  <si>
    <t>Podłoże chromogenne do izolacji  i wstepnej identyfikacj MRSA, odczyt po 18-24 godz</t>
  </si>
  <si>
    <t>Podłoże chromogenne do  identyfikacji grzybów z rodzaju Candida</t>
  </si>
  <si>
    <t>Wybiórcze podłoże na płytkach dla Campylobacter spp</t>
  </si>
  <si>
    <t>Płytki odciskowe do badania środowiska TSA
z neutralizatorem środków dezynfekcyjnych</t>
  </si>
  <si>
    <t>Podłoże chromogenne do wykrywania i bezpośredniego różnicowania patogennych Yersinia enterocolitica</t>
  </si>
  <si>
    <t>Podłóże chromogenne do wykrywania szczepów wytwarzających karbapenemazy typy KPC</t>
  </si>
  <si>
    <t>PAKIET NR 5 - podłoża transportowo-hodowlane</t>
  </si>
  <si>
    <t>Podłoże transportowo hodowlane do bezpośredniego posiewu moczu
(typu URILINE) z cled/Mc</t>
  </si>
  <si>
    <t>test</t>
  </si>
  <si>
    <t>Podłoże transportowo-hodowlane do grzybów
(typu MYCOLINE)</t>
  </si>
  <si>
    <t>Podłoże transportowo-hodowlane do rzeżączki 
(typu GONOLINE)</t>
  </si>
  <si>
    <t>PAKIET NR 6 – podłoża sypkie</t>
  </si>
  <si>
    <t xml:space="preserve">Mueller-Hinton 2 agar </t>
  </si>
  <si>
    <r>
      <t>PAKIET NR 7 – krążki do oznaczania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lekowrażliwości</t>
    </r>
  </si>
  <si>
    <t>Krążki do oznaczania lekowrażliwości drobnoustrojów,
zestaw antybiotyków  wg aktualnych  wymagań  EUCAST
(1 op=50 krążków)</t>
  </si>
  <si>
    <t>op.</t>
  </si>
  <si>
    <t>PAKIET 8  – paski  z gradientem stężeń antybiotyków</t>
  </si>
  <si>
    <t>Lp</t>
  </si>
  <si>
    <t>Vankomycyna</t>
  </si>
  <si>
    <t>Penicylina
(0,002-32 ug/ml)</t>
  </si>
  <si>
    <t>Piperacylina/tazobactam</t>
  </si>
  <si>
    <t>Kolistyna</t>
  </si>
  <si>
    <t>Ciprofloksacyna</t>
  </si>
  <si>
    <t>Imipenem</t>
  </si>
  <si>
    <t>Tigecyklina</t>
  </si>
  <si>
    <t>ESBL</t>
  </si>
  <si>
    <t>MBL</t>
  </si>
  <si>
    <t>Ampicylina</t>
  </si>
  <si>
    <t>Meropenem</t>
  </si>
  <si>
    <t>Cefuroksym</t>
  </si>
  <si>
    <t>Ampicylina/sulbactam</t>
  </si>
  <si>
    <t>PAKIET 9  – testy lateksowe</t>
  </si>
  <si>
    <t>Lp.</t>
  </si>
  <si>
    <t>Lateks do oznaczania Streptococcus pneumoniae z hodowli</t>
  </si>
  <si>
    <t>Lateks do identyfikacji paciorkowców β-hemolizujących gr.A +Enzym do ekstrakcji antygenów paciorkowców (Streptococcus sp.) liofilizowany</t>
  </si>
  <si>
    <t>Lateks do identyfikacji paciorkowców β-hemolizujących gr.B+ Enzym do ekstrakcji antygenów paciorkowców (Streptococcus sp.) liofilizowany</t>
  </si>
  <si>
    <t xml:space="preserve">Lateks do  paciorkowców β-hemolizujących (A,B,C,D,G,F) </t>
  </si>
  <si>
    <t xml:space="preserve">
5</t>
  </si>
  <si>
    <t>Enzym do ekstrakcji antygenów paciorkowców (Streptococcus sp.) liofilizowany</t>
  </si>
  <si>
    <r>
      <t xml:space="preserve">PAKIET 10 </t>
    </r>
    <r>
      <rPr>
        <sz val="11"/>
        <rFont val="Times New Roman"/>
        <family val="1"/>
        <charset val="238"/>
      </rPr>
      <t xml:space="preserve">- </t>
    </r>
    <r>
      <rPr>
        <b/>
        <sz val="11"/>
        <rFont val="Times New Roman"/>
        <family val="1"/>
        <charset val="238"/>
      </rPr>
      <t>diagnostyka zakażeń płynu mózgowo-rdzeniowego</t>
    </r>
  </si>
  <si>
    <t>Test w płynie mózgowo-rdzeniowym z uwzględnieniem Neisseria meningitidis A,B,C,Y,W135, S. pneumoniae, H. Influenzae</t>
  </si>
  <si>
    <t xml:space="preserve">PAKIET </t>
  </si>
  <si>
    <t xml:space="preserve">Minutnik laboratoryjny elektroniczny , mocowany klipsem, magnesem lub na podpórce. Dzwonek sygnalizujący koniec założonego czasu, resetowanie w każdym czasie. Zakres 99min. 59sek., </t>
  </si>
  <si>
    <t>Lateks Salmonella sp.</t>
  </si>
  <si>
    <t>Odczynnik wieloważny grup B-E i G</t>
  </si>
  <si>
    <t>ml</t>
  </si>
  <si>
    <t>Odczynnik jednoważny grupy D</t>
  </si>
  <si>
    <t>Odczynnik jednoważny grupy B</t>
  </si>
  <si>
    <t>Odczynnik jednoważny grupy C1</t>
  </si>
  <si>
    <t>Odczynnik jednoważny grupy C2</t>
  </si>
  <si>
    <t>Lateks do identyfikacji antygenów E.coli (EPEC) metoda gotowania</t>
  </si>
  <si>
    <t>Lateks A</t>
  </si>
  <si>
    <t>Lateks B</t>
  </si>
  <si>
    <t>Lateks C</t>
  </si>
  <si>
    <t>Lateks do oznaczania E.coli „O157”</t>
  </si>
  <si>
    <t>Surowica Salmonella HM</t>
  </si>
  <si>
    <t>Op=5 ml</t>
  </si>
  <si>
    <t>Surowica Salmonella DO ( O:9)</t>
  </si>
  <si>
    <t>op=5 ml</t>
  </si>
  <si>
    <t>Surowica Salmonella BO ( O:4)</t>
  </si>
  <si>
    <t>Surowica Salmonella CO1 ( O:7)</t>
  </si>
  <si>
    <t>Surowica Salmonella CO 2 ( O:8)</t>
  </si>
  <si>
    <t>Surowica Salmonella Hgm</t>
  </si>
  <si>
    <t>Surowica Salmonella Hi</t>
  </si>
  <si>
    <t xml:space="preserve">Surowica Shigella dysenteriae </t>
  </si>
  <si>
    <t>Surowica Shigella flexneri</t>
  </si>
  <si>
    <t>Surowica Shigella boydii</t>
  </si>
  <si>
    <t>Surowica Shigella sonnei</t>
  </si>
  <si>
    <t>PAKIET 13  – krew barania</t>
  </si>
  <si>
    <t>Krew barania bez konserwantów około 350 ml na kwartał,w systemie 100 ml co 3 tygodnie</t>
  </si>
  <si>
    <t>PAKIET 14  – krążki diagnostyczne</t>
  </si>
  <si>
    <t>Krążki z bacytracyną a`0,04j do identyfikacji Streptococcus pyogenes( 1 op=50 krążków)</t>
  </si>
  <si>
    <t>Krązki z nowobiocyną do identyfikacji Staphylococcus saprophyticus
(1 op=50 krążków)</t>
  </si>
  <si>
    <t>Krążki z glukozą i błękitem bromotymolowym  BC</t>
  </si>
  <si>
    <t>Krążki do wykrywania Haemophilus spp.
XV z bacytracyną
(1 op=50 krążków)</t>
  </si>
  <si>
    <t>Krążki do wykrywania Haemophilus spp.
V z bacytracyną
(1 op=50 krążków)</t>
  </si>
  <si>
    <t>Krążki do wykrywania Haemophilus spp.
X z bacytracyną
(1 op=50 krążków)</t>
  </si>
  <si>
    <t>EF do różnicowania Enterococcus spp z TTC
(1 op=50 krążków)</t>
  </si>
  <si>
    <t>PAKIET  15 – diagnostyka bakterii beztlenowych i mikroaerofilnych</t>
  </si>
  <si>
    <t>Wskażnik atmosfery beztlenowej</t>
  </si>
  <si>
    <t>Wkłady do torebek wytwarzające środowisko mikroaerofilne,  z torebkami
1 op.=20 saszetek</t>
  </si>
  <si>
    <t>PAKIET  16 – szczepy wzorcowe</t>
  </si>
  <si>
    <t>Escherichia coli   ATCC 25922</t>
  </si>
  <si>
    <t>Pseudomonas aeruginosa   ATCC27853</t>
  </si>
  <si>
    <t>Staphylococcus aureus  ATCC29213</t>
  </si>
  <si>
    <t>Enterococcus faecalis  ATCC29212</t>
  </si>
  <si>
    <t>Streptococcus pneumoniae  ATCC49619</t>
  </si>
  <si>
    <t>PAKIET 17  – podłoża do przechowywania szczepów bakteryjnych</t>
  </si>
  <si>
    <t>Kriobank-podłoże do przechowywania szczepów bakteryjnych w zamrożeniu</t>
  </si>
  <si>
    <t>PAKIET 18 – ezy bakteriologiczne ze stali szlachetnej do wielokrotnego wyżarzania</t>
  </si>
  <si>
    <t>Płytki Petriego śr.100 mm</t>
  </si>
  <si>
    <t>Probówki szklane śr 16mm wys 100mm</t>
  </si>
  <si>
    <t>Szkiełka nakrywkowe 22x22</t>
  </si>
  <si>
    <t>Szkiełka podstawowe nieszlifowane, gładkie o grubości 1 mm(1-1,3)</t>
  </si>
  <si>
    <t>Kolby płaskodenne z krótką szyjką , pojemność 1 l</t>
  </si>
  <si>
    <t>Kolby płaskodenne z krótką szyjką , pojemność 2 l</t>
  </si>
  <si>
    <t>Eksykator szklany z pokrywą bez tubusa,
z wkładem porcelanowym, średnica wewnętrzna 
240 mm</t>
  </si>
  <si>
    <t>PAKIET 21 - sprzęt jednorazowy</t>
  </si>
  <si>
    <t>Pipety Pasteura z kapilarną częścią roboczą, sterylne,pakowane po 5 sztuk, poj. 1-3 ml,długość do 15 cm, w tym ok.500 kalibrowanych</t>
  </si>
  <si>
    <t>Patyczki  mieszadełka, dł. ok 6 cm, z płaską końcówką do testów lateksowych</t>
  </si>
  <si>
    <t>Probówki sterylne z polistyrenu o poj. 5ml (12x92/200)PS z korkiem</t>
  </si>
  <si>
    <t>Probówki sterylne z polistyrenu o poj. 10 ml (16x100/200)PS z korkiem</t>
  </si>
  <si>
    <t>Szalki Petriego PS 90mm sterylne</t>
  </si>
  <si>
    <r>
      <t xml:space="preserve">Ezy jednorazowe o poj. 1ul, sterylne
</t>
    </r>
    <r>
      <rPr>
        <sz val="12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pakowane po 5-20 szt</t>
    </r>
  </si>
  <si>
    <t>PAKIET  22 – zestaw do barwienia metodą Grama</t>
  </si>
  <si>
    <t>litr</t>
  </si>
  <si>
    <t>PAKIET  23 – odczynniki chemiczne</t>
  </si>
  <si>
    <t>Błękit metylenowy roztwór do barwienia wg.Lefflera  
(1 op=100ml)</t>
  </si>
  <si>
    <t>Odczynnik Ehrlicha (1 op=500ml)</t>
  </si>
  <si>
    <t>Purpura bromokrezolowa -wskażnik 
(C21H16O5Br2S )</t>
  </si>
  <si>
    <t>gram</t>
  </si>
  <si>
    <t>mocznik</t>
  </si>
  <si>
    <t>Laktofenol-roztwór do mikroskopii</t>
  </si>
  <si>
    <t xml:space="preserve">PAKIET  24 – testy </t>
  </si>
  <si>
    <t>Test immunochromatograficzny do oznaczania antygenów RSV i Adenowirusów w próbkach z układu oddechowego</t>
  </si>
  <si>
    <t>Test immunochromatograficzny dowykrywania antygenu pałeczek Legionella w moczu</t>
  </si>
  <si>
    <t>Test immunochromatograficzny do  wykrywania antygenu Streptococcus pneumoniae w moczu</t>
  </si>
  <si>
    <t xml:space="preserve"> Test immunochromatograficzny do wykrywania antygenu  norowirusów w próbkach kału</t>
  </si>
  <si>
    <r>
      <t xml:space="preserve">Liofilizowana plazma królicza 1 op. 10szt a 3 </t>
    </r>
    <r>
      <rPr>
        <b/>
        <sz val="11"/>
        <color indexed="52"/>
        <rFont val="Times New Roman"/>
        <family val="1"/>
        <charset val="238"/>
      </rPr>
      <t>ml</t>
    </r>
  </si>
  <si>
    <t>Test lateksowy do identyfikacji białka A u Staphylococcus sp. 
1 op = 100 testów</t>
  </si>
  <si>
    <t>Szybki test lateksowy do oznaczania Staphylococcus aureus MRSA (1 op=50 testów)</t>
  </si>
  <si>
    <t xml:space="preserve">Mycoplasma, Ureaplazma- hodowla z antybiogramem
(1 op=20-25 testów) </t>
  </si>
  <si>
    <r>
      <t xml:space="preserve">Trichomedium w probówkach
</t>
    </r>
    <r>
      <rPr>
        <sz val="12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a 2,5 ml (1op. 5 probówek)</t>
    </r>
  </si>
  <si>
    <t>Kwas boronowy w probówkach a 2 ml</t>
  </si>
  <si>
    <t xml:space="preserve"> Test immunochromatograficzny do wykrywania antygenów Campylobacter spp  w próbkach kału</t>
  </si>
  <si>
    <t>testów</t>
  </si>
  <si>
    <t>PAKIET 25 - testy immunochromatograficzne</t>
  </si>
  <si>
    <t>Testy immunochromatograficzne kasetkowe do wykrywania GDH oraz toksyn A i B C.difficile w kale</t>
  </si>
  <si>
    <t xml:space="preserve"> Testy immunochromatograficzne do oznaczania antygenu Giardia Lamblia w kale</t>
  </si>
  <si>
    <t xml:space="preserve"> Testy immunochromatograficzne do oznaczania antygenu Helikobacter pylorii w kale</t>
  </si>
  <si>
    <t>Testy immunochromatograficzne do oznaczania antygenów grypy A/B  w wymazach  z nosogardła z różnicowaniem grupy A i B</t>
  </si>
  <si>
    <t>Testy immunochromatograficzne do oznaczania antygenu Streptococcus pyogenes z nosogardła</t>
  </si>
  <si>
    <t>Testy immunochromatograficzne do oznaczania antygenu Chlamydia trachomatis z moczu i wymazów z dróg rodnych+zestaw do pobierania</t>
  </si>
  <si>
    <t xml:space="preserve"> Testy immunochromatograficzne do oznaczania antygenów Streptococcus agalactiae w wymazach z dróg rodnych </t>
  </si>
  <si>
    <t xml:space="preserve"> Test immunochromatograficzny do wykrywania antygenów rota i adenowirusów w kale
</t>
  </si>
  <si>
    <t xml:space="preserve"> Testy immunochromatograficzne do oznaczania antygenu Campylobacter spp. w kale</t>
  </si>
  <si>
    <t>PAKIET 26 - testy do kontroli procesu sterylizacji</t>
  </si>
  <si>
    <t>Wskażnik chemiczny w postaci taśmy do kontroli procesu sterylizacji suchym gorącym powietrzem, temp 180 C, 1 godz.</t>
  </si>
  <si>
    <t>Sporal A - testy do kontroli skuteczności sterylizacji</t>
  </si>
  <si>
    <t>PAKIET 27- zestawy do identyfikacji biochemicznej</t>
  </si>
  <si>
    <t>iość w opakowaniu</t>
  </si>
  <si>
    <t>cena jednostkowa + VAT</t>
  </si>
  <si>
    <t>PRZETARG 2014</t>
  </si>
  <si>
    <t>NIT1+NIT2(2+2amp) [AH - dopisane z załącznika przetargu 2013/14)</t>
  </si>
  <si>
    <t>Zn [AH - dopisane z załącznika przetargu 2013/14)</t>
  </si>
  <si>
    <t>James (2amp) [AH - dopisane z załącznika przetargu 2013/14)</t>
  </si>
  <si>
    <t>EHR [AH - dopisane z załącznika przetargu 2013/14)</t>
  </si>
  <si>
    <t>XYL [AH - dopisane z załącznika przetargu 2013/14)</t>
  </si>
  <si>
    <t>bulion z malonianem (500g) [AH - dopisane z załącznika przetargu 2013/14)</t>
  </si>
  <si>
    <t>bulion tryptozowo-sojowy (500g) [AH - dopisane z załącznika przetargu 2013/14)</t>
  </si>
  <si>
    <t>polipepton (pepton mięsny) (500g) [AH - dopisane z załącznika przetargu 2013/14)</t>
  </si>
  <si>
    <t>CENY I OPAKOWANIA - OXOID - ARGENTA</t>
  </si>
  <si>
    <t>ARGENTA</t>
  </si>
  <si>
    <t>GRASO</t>
  </si>
  <si>
    <t>zostało</t>
  </si>
  <si>
    <t>stan ilościowy</t>
  </si>
  <si>
    <t>cenowy</t>
  </si>
  <si>
    <t>zeszło ilość</t>
  </si>
  <si>
    <t>cena prze razem</t>
  </si>
  <si>
    <t>zostało opak</t>
  </si>
  <si>
    <t>zeszło cenowo</t>
  </si>
  <si>
    <t>cefotaksym (0,002-32ug/ml)</t>
  </si>
  <si>
    <t>Krążki z furazolidonem do różnicowania Staphylococcus od Micrococcus( 1op=50 krążków)</t>
  </si>
  <si>
    <t>Wkłady do pojemników o poj. 2,5 l (GenBOX)
1 op.=10 saszetek</t>
  </si>
  <si>
    <t>Wkłady do torebek (GenBAG),
1 op.=20 saszetek</t>
  </si>
  <si>
    <t>Eza z drutu kantalowego, śr 1,45 mm=0,001 ml KALIBROWANA</t>
  </si>
  <si>
    <t>Eza z drutu kantalowego, śr 4mm=0,01 ml KALIBROWANA</t>
  </si>
  <si>
    <t>Zlewki szklane, pojemność 0,5 l</t>
  </si>
  <si>
    <t>LIMARCO</t>
  </si>
  <si>
    <t>Wymazówki z podłożem Amies z końcówką mini 
(do nosogardła u dzieci)</t>
  </si>
  <si>
    <t>końcówki do pipety automatycznej o poj. 1000ul</t>
  </si>
  <si>
    <t>wymazówki z wacikiem dakronowym, z tworzywa sztucznego, w probówce transportowej śr. 13x165mm sterylne</t>
  </si>
  <si>
    <t>Fiolet krystaliczny Grama  (1 op= 500 ml)</t>
  </si>
  <si>
    <t>Płyn Lugola Grama (1 op= 500 ml)</t>
  </si>
  <si>
    <t>Odbarwiacz Grama (1 op= 500 ml)</t>
  </si>
  <si>
    <t>Fuksyna zasadowa (1 op= 500 ml)</t>
  </si>
  <si>
    <t>43,05brutto za 500ml</t>
  </si>
  <si>
    <t>cena przetargowa razem</t>
  </si>
  <si>
    <t>cena opakowania</t>
  </si>
  <si>
    <t>zostało cenowo</t>
  </si>
  <si>
    <r>
      <t xml:space="preserve">Eza z drutu kantalowego, śr 4mm=0,01 ml </t>
    </r>
    <r>
      <rPr>
        <sz val="10"/>
        <color indexed="57"/>
        <rFont val="Arial"/>
        <family val="2"/>
        <charset val="238"/>
      </rPr>
      <t>NIEKALIBROWANA</t>
    </r>
  </si>
  <si>
    <r>
      <t xml:space="preserve">Eza z drutu kantalowego, śr 1,45 mm=0,001 ml </t>
    </r>
    <r>
      <rPr>
        <sz val="10"/>
        <color indexed="57"/>
        <rFont val="Arial"/>
        <family val="2"/>
        <charset val="238"/>
      </rPr>
      <t>NIEKALIBROWANA</t>
    </r>
  </si>
  <si>
    <t>szt.</t>
  </si>
  <si>
    <t>podłoże chromogenne do wykrywania i identyfikacji Malassezia sp.</t>
  </si>
  <si>
    <t>ozn.</t>
  </si>
  <si>
    <t>Zestaw do identyfikacji gatunków z rodzaju Staphylococcus w czasie do 24 godzin, z wykorzystaniem 24 testów biochemicznych, bezodczynnikowy</t>
  </si>
  <si>
    <t>Test paskowy do szybkiego wykrywania aktywności bakteryjnej ß–laktamazy metodą acydometryczną rodzajów Staphylococcus, Neisseria, Haemophilus</t>
  </si>
  <si>
    <t>Test paskowy do szybkiego wykrywania aktywności esterazy octanowej bakterii Moraxella catarrhalis, przedstawicieli rodzaju Campylobacter</t>
  </si>
  <si>
    <t>Krążki diagnostyczne  do wstępnej detekcji Streptococcus pneumoniae</t>
  </si>
  <si>
    <t>Test do szybkiego oznaczania reakcji indolowej jako degradacyjnego produktu bakteryjnego metabolizmu tryptofanu</t>
  </si>
  <si>
    <t>Test paskowy do detekcji bakteryjnej cytochromoksydazy</t>
  </si>
  <si>
    <t>Test paskowy do identyfikacji rodzaju Enterococcus oraz Streptococcus pyogenes z kultury bakteryjnej</t>
  </si>
  <si>
    <t>odczynnik do testu PYR</t>
  </si>
  <si>
    <t>saszetek</t>
  </si>
  <si>
    <t xml:space="preserve">Przedmiot zamówienia </t>
  </si>
  <si>
    <t xml:space="preserve">Przedmiot zamówienia   </t>
  </si>
  <si>
    <r>
      <t xml:space="preserve">PAKIET 19 – szkło laboratoryjne </t>
    </r>
    <r>
      <rPr>
        <b/>
        <sz val="11"/>
        <color indexed="10"/>
        <rFont val="Times New Roman"/>
        <family val="1"/>
        <charset val="238"/>
      </rPr>
      <t>w tym roku na zapotrzebow</t>
    </r>
  </si>
  <si>
    <r>
      <t xml:space="preserve">PAKIET 12 - Surowice do aglutynacji szkiełkowej Salmonella  i Shigella </t>
    </r>
    <r>
      <rPr>
        <b/>
        <sz val="11"/>
        <color indexed="10"/>
        <rFont val="Times New Roman"/>
        <family val="1"/>
        <charset val="238"/>
      </rPr>
      <t>w tym roku na zapotrzebow</t>
    </r>
  </si>
  <si>
    <t>PAKIET 11  - Testy lateksowe do identyfikacji antygenów (metoda gotowania) w tym roku na zapotrzebow</t>
  </si>
  <si>
    <r>
      <t xml:space="preserve">Przedmiot zamówienia </t>
    </r>
    <r>
      <rPr>
        <b/>
        <sz val="11"/>
        <color indexed="10"/>
        <rFont val="Times New Roman"/>
        <family val="1"/>
        <charset val="238"/>
      </rPr>
      <t>w tym roku na zpotrzebow</t>
    </r>
  </si>
  <si>
    <t>ss</t>
  </si>
  <si>
    <t>schaedler</t>
  </si>
  <si>
    <t>pł esbl</t>
  </si>
  <si>
    <t>Fungitest</t>
  </si>
  <si>
    <t>Columbia agar (500 g)</t>
  </si>
  <si>
    <t>MacConkey agar z fioletem krystalicznym (500 g)</t>
  </si>
  <si>
    <t>TSA agar (tripticase soy agar) (500 g)</t>
  </si>
  <si>
    <t>Mannitol Salt Agar (500 g)</t>
  </si>
  <si>
    <t>Agar Sabourauda (500 g)</t>
  </si>
  <si>
    <t>Salmonella/Shigella agar (500 g)</t>
  </si>
  <si>
    <t>Agar Hektoen (500 g)</t>
  </si>
  <si>
    <t>Kligler Iron Agar (500 g)</t>
  </si>
  <si>
    <t>Bulion tioglikolanowy z rezazuryną (500 g)</t>
  </si>
  <si>
    <t>Podłoże  do różnicowania enterokoków od innych paciorkowców (500g)</t>
  </si>
  <si>
    <t>Podłoże do izolacji Staphylococcus spp (Chapman)</t>
  </si>
  <si>
    <t>zostało ml</t>
  </si>
  <si>
    <t>zeszło ilość (ml)</t>
  </si>
  <si>
    <t>cena jednostkowa + VAT (1ml)</t>
  </si>
  <si>
    <t>zostało płytek</t>
  </si>
  <si>
    <t>cena jednostkowa + VAT (1płytka)</t>
  </si>
  <si>
    <t xml:space="preserve">iość </t>
  </si>
  <si>
    <t>zostało ozn</t>
  </si>
  <si>
    <t>planowane  na 2015</t>
  </si>
  <si>
    <t>planowane na 2015</t>
  </si>
  <si>
    <r>
      <t xml:space="preserve">Zestaw do identyfikacji istotnych gatunków fermentujących bakterii z rodziny Enterobacteriaceae w czasie do 24 godzin, z wykorzystaniem </t>
    </r>
    <r>
      <rPr>
        <u/>
        <sz val="10"/>
        <color indexed="17"/>
        <rFont val="Arial"/>
        <family val="2"/>
        <charset val="238"/>
      </rPr>
      <t>16 testów biochemicznych</t>
    </r>
    <r>
      <rPr>
        <sz val="10"/>
        <rFont val="Arial"/>
        <family val="2"/>
        <charset val="238"/>
      </rPr>
      <t xml:space="preserve"> + wymagane do odczytu odczynniki</t>
    </r>
  </si>
  <si>
    <r>
      <t>Zestaw do identyfikacji gatunków bakterii fermentujących z rodzin Enterobacteriaceae i Vibrionaceae w czasie 24 godzin, z wykorzystaniem</t>
    </r>
    <r>
      <rPr>
        <sz val="10"/>
        <color indexed="17"/>
        <rFont val="Arial"/>
        <family val="2"/>
        <charset val="238"/>
      </rPr>
      <t xml:space="preserve"> 24 testów biochemicznych</t>
    </r>
    <r>
      <rPr>
        <sz val="10"/>
        <rFont val="Arial"/>
        <family val="2"/>
        <charset val="238"/>
      </rPr>
      <t>, bezodczynnikowy</t>
    </r>
  </si>
  <si>
    <r>
      <t xml:space="preserve">Zestaw do identyfikacji bakterii </t>
    </r>
    <r>
      <rPr>
        <sz val="10"/>
        <color indexed="54"/>
        <rFont val="Arial"/>
        <family val="2"/>
        <charset val="238"/>
      </rPr>
      <t>niefermentujących</t>
    </r>
    <r>
      <rPr>
        <sz val="10"/>
        <rFont val="Arial"/>
        <family val="2"/>
        <charset val="238"/>
      </rPr>
      <t xml:space="preserve"> w czasie 24 godzin, z wykorzystaniem 24 testów biochemicznych, bezodczynnikowy</t>
    </r>
  </si>
  <si>
    <t>REMEL?</t>
  </si>
  <si>
    <t>Rapid ID NH - REMEL</t>
  </si>
  <si>
    <t>CANDIDA Screen - zestaw do identyfikacji gatunków grzybów drożdżopodobnych (8 studzienkowy)</t>
  </si>
  <si>
    <t>planowane 2015</t>
  </si>
  <si>
    <t>ozn</t>
  </si>
  <si>
    <t>naczynka do zaeskrobin - małe</t>
  </si>
  <si>
    <t>BMS - podłoże sypkie (bulion mózgowo sercowy)</t>
  </si>
  <si>
    <t>szczepy wzorcowe z mechanizmami oporności</t>
  </si>
  <si>
    <t>Limarco testy :</t>
  </si>
  <si>
    <t>En-coccus test</t>
  </si>
  <si>
    <t>Staphtest 16</t>
  </si>
  <si>
    <t>bufory do kalibracji ph-metru</t>
  </si>
  <si>
    <t>podłoże tioglikolanowe z rezazuryną w probówkach</t>
  </si>
  <si>
    <t>trichomedium</t>
  </si>
  <si>
    <r>
      <t xml:space="preserve">Podłoże  do wykrywania i identyfikacji </t>
    </r>
    <r>
      <rPr>
        <sz val="10"/>
        <color indexed="30"/>
        <rFont val="Times New Roman"/>
        <family val="1"/>
        <charset val="238"/>
      </rPr>
      <t>S.agalactiae</t>
    </r>
    <r>
      <rPr>
        <sz val="10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(szczepy hemolizujące i niehemolizujące)</t>
    </r>
  </si>
  <si>
    <r>
      <t xml:space="preserve">Podłoże chromogenne do posiewów moczu
</t>
    </r>
    <r>
      <rPr>
        <sz val="11"/>
        <color indexed="30"/>
        <rFont val="Times New Roman"/>
        <family val="1"/>
        <charset val="238"/>
      </rPr>
      <t>UTI</t>
    </r>
  </si>
  <si>
    <r>
      <rPr>
        <sz val="11"/>
        <color indexed="30"/>
        <rFont val="Times New Roman"/>
        <family val="1"/>
        <charset val="238"/>
      </rPr>
      <t>MacConkey</t>
    </r>
    <r>
      <rPr>
        <sz val="11"/>
        <rFont val="Times New Roman"/>
        <family val="1"/>
        <charset val="238"/>
      </rPr>
      <t xml:space="preserve"> agar z fioletem krystalicznym</t>
    </r>
  </si>
  <si>
    <r>
      <t>Podłoże chromogenne  do izolacji i wstępnej identyfikacji Staphylococcus aureus -</t>
    </r>
    <r>
      <rPr>
        <sz val="11"/>
        <color indexed="30"/>
        <rFont val="Times New Roman"/>
        <family val="1"/>
        <charset val="238"/>
      </rPr>
      <t xml:space="preserve"> SAID</t>
    </r>
  </si>
  <si>
    <r>
      <t xml:space="preserve">Podłoże chromogenne E faecium i faecalis opornych na wankomycynę </t>
    </r>
    <r>
      <rPr>
        <sz val="11"/>
        <color indexed="49"/>
        <rFont val="Times New Roman"/>
        <family val="1"/>
        <charset val="238"/>
      </rPr>
      <t>VRE</t>
    </r>
  </si>
  <si>
    <t>Płynne bulion Todd-Hewitta z dodatkiem gentamycyny i kwasu nalidyksowego w probówkach po 5 ml</t>
  </si>
  <si>
    <t xml:space="preserve"> </t>
  </si>
  <si>
    <t>86,83brutto za 100ml</t>
  </si>
  <si>
    <t>PRZETARG …………..</t>
  </si>
  <si>
    <t>Testy do identyfikacji pałeczek Neisseria i Haemophilus 10 cech biochemicznych - api NH (1 op=10 testów) wraz z odczynnikami potrzebnymi do odczytu</t>
  </si>
  <si>
    <t>Test do wykrywania penicylinaz- cefinaza
(1x50 krążków)</t>
  </si>
  <si>
    <t xml:space="preserve">szt. </t>
  </si>
  <si>
    <t>S.A  Aerobic Bottle
(1 op=100 butelek)</t>
  </si>
  <si>
    <t>FN beztlenowa z neutralizatorem antybiotyków                                                          ( 1op=100 butelek)</t>
  </si>
  <si>
    <t>Podłoże Mueller-Hinton 2 agar/ MH E</t>
  </si>
  <si>
    <t>Podłoże Salmonella Shigella agar (SS)</t>
  </si>
  <si>
    <t>Podłoża gotowe Schaedler Agar z vit K 3 i z  5% krwią baranią</t>
  </si>
  <si>
    <t>L.p.</t>
  </si>
  <si>
    <t>Nazwa materiału</t>
  </si>
  <si>
    <t>Ilość</t>
  </si>
  <si>
    <t>Jednostka</t>
  </si>
  <si>
    <t>Cena brutto</t>
  </si>
  <si>
    <t>Wartość brutto</t>
  </si>
  <si>
    <t>A</t>
  </si>
  <si>
    <t>B</t>
  </si>
  <si>
    <t>A*B</t>
  </si>
  <si>
    <t>Podłoże tioglikolanowe z rezazuryną w probówkach</t>
  </si>
  <si>
    <t>Mueller-Hinton 2 agar (500 g)</t>
  </si>
  <si>
    <t>Podłoże  do różnicowania enterokoków od innych paciorkowców             (500g)</t>
  </si>
  <si>
    <t>Bulion z malonianem (500g)</t>
  </si>
  <si>
    <t>Bulion tryptozowo-sojowy (500g)</t>
  </si>
  <si>
    <t>Bulion mózgowo-sercowy (500g)</t>
  </si>
  <si>
    <t>Polipepton(pepton mięsny (500g)</t>
  </si>
  <si>
    <t>Paski  z gradientem stężeń antybiotyków do oznaczania mechanizmów oporności (ESBL, MBL, KPC, GRD)</t>
  </si>
  <si>
    <t>Lateks do oznaczania Streptococcus pneumoniae z hodowli                                  (op.= 60 oznaczeń)</t>
  </si>
  <si>
    <r>
      <t xml:space="preserve">Lateks do identyfikacji antygenów E.coli (EPEC) metoda gotowania </t>
    </r>
    <r>
      <rPr>
        <b/>
        <sz val="10"/>
        <color indexed="10"/>
        <rFont val="Arial"/>
        <family val="2"/>
        <charset val="238"/>
      </rPr>
      <t/>
    </r>
  </si>
  <si>
    <t>Lateks wieloważny B</t>
  </si>
  <si>
    <t>Lateks wielowazny C</t>
  </si>
  <si>
    <t>razem</t>
  </si>
  <si>
    <t>Lateks do oznaczania E.coli VTEC (metoda gotowania)-zestaw</t>
  </si>
  <si>
    <t>Surowica Salmonella wieloważna HM</t>
  </si>
  <si>
    <t>Surowica Salmonella DO (O:9)</t>
  </si>
  <si>
    <t>Surowica Salmonella BO (O:4)</t>
  </si>
  <si>
    <t>Surowica Salmonella CO1 (O:7)</t>
  </si>
  <si>
    <t>Surowica Salmonella CO 2 (O:8)</t>
  </si>
  <si>
    <t>Dostawa na zamówienie telefoniczne zamawiającego</t>
  </si>
  <si>
    <t xml:space="preserve">Wkłady do wytwarzania atmosfery beztlenowej do pojemników o poj. 2,5 l 
</t>
  </si>
  <si>
    <t xml:space="preserve">Wkłady do wytwarzania atmosfery beztlenowej do torebek; zestaw zawierający torebki
</t>
  </si>
  <si>
    <t>Wskażnik atmosfery beztlenowej (op.=50 szt.)</t>
  </si>
  <si>
    <t>Kriobank-podłoże do przechowywania szczepów bakteryjnych w zamrożeniu z różnokolorowymi nakrętkami  (1 op.=80 probówek)</t>
  </si>
  <si>
    <t>Staphylococcus aureus NCTC 12493</t>
  </si>
  <si>
    <t>Klebsiella pneumoniae ATCC 700603</t>
  </si>
  <si>
    <t>Staphylococcus aureus ATCC 29213</t>
  </si>
  <si>
    <t>Escherichia coli ATCC 25922</t>
  </si>
  <si>
    <t>Pipety Pasteura z kapilarną częścią roboczą, sterylne, pakowane po 5 sztuk, poj. 1-3 ml,długość do 15 cm, w tym ok. 500 kalibrowanych</t>
  </si>
  <si>
    <t>Probówki sterylne z polistyrenu o poj. 5ml (12x92/200) PS z korkiem</t>
  </si>
  <si>
    <t>Probówki sterylne z polistyrenu o poj. 10 ml (16x100/200) PS z korkiem, bez podzialki, przejrzyste z możliwością oceny zmętnienia w densytometrze</t>
  </si>
  <si>
    <t>Szalki Petriego PS 90mm sterylne, z żebrami wentylacyjnymi</t>
  </si>
  <si>
    <t>Końcówki do pipety automatycznej  o poj. 1000ul</t>
  </si>
  <si>
    <t>Fiolet krystaliczny, barwienie  Grama</t>
  </si>
  <si>
    <t>Płyn Lugola, barwienie  Grama</t>
  </si>
  <si>
    <t>Odbarwiacz, barwienie Grama</t>
  </si>
  <si>
    <t>Fuksyna zasadowa, barwienie Grama</t>
  </si>
  <si>
    <t>Roztwór buforowy o pH 4</t>
  </si>
  <si>
    <t>Roztwór buforowy o pH 7</t>
  </si>
  <si>
    <t>Roztwór buforowy o pH 9</t>
  </si>
  <si>
    <t>Szkiełka nakrywkowe 22x22 mm</t>
  </si>
  <si>
    <t>Liofilizowana plazma królicza</t>
  </si>
  <si>
    <t>Testy do identyfikacji Candida spp.13 gatunków grzybów drożdżopodobnych Czas inkubacji 24-48 godz.</t>
  </si>
  <si>
    <t>Krążki z bacytracyną a`0,04j do identyfikacji Streptococcus pyogenes ( 1 op=50 krążków)</t>
  </si>
  <si>
    <t>Krążki do wykrywania Haemophilus spp. V 
(1 op=50 krążków)</t>
  </si>
  <si>
    <t>Krążki do wykrywania Haemophilus spp. X 
(1 op=50 krążków)</t>
  </si>
  <si>
    <t xml:space="preserve">Test do oznaczania lekowrażliwości drożdżaków metodą mikrorozcieńczeń </t>
  </si>
  <si>
    <t>zostało sztuk</t>
  </si>
  <si>
    <t>Nazwa materiału (do tego potrzeba Rapid Inoculum w opak.20)</t>
  </si>
  <si>
    <t>zostało badań</t>
  </si>
  <si>
    <t>zostało oznaczeń</t>
  </si>
  <si>
    <t>cena 10 płytek</t>
  </si>
  <si>
    <t>Szybki test lateksowy do oznaczania Staphylococcus aureus MRSA (50)</t>
  </si>
  <si>
    <t xml:space="preserve">Test lateksowy do identyfikacji Staphylococcus aureus wykrywający białko A, czynnik zlepny (clumping factor), (100)antygen związany ze strukturami powierzchniowymi/otoczkowymi
</t>
  </si>
  <si>
    <t>Lateks wieloważny A (5)</t>
  </si>
  <si>
    <t>zostało szt</t>
  </si>
  <si>
    <t>Podłoże MacConkey agar z fioletem krystalicznym (no 3)</t>
  </si>
  <si>
    <t xml:space="preserve">Ilość </t>
  </si>
  <si>
    <t>PYRAtest 50 ozn paski</t>
  </si>
  <si>
    <t>1 op</t>
  </si>
  <si>
    <t>INDOLtest 140 ozn</t>
  </si>
  <si>
    <t>Testy do identyfikacji pałeczek Gram(-) z rodz. Enterobacteriacae.16 cech biochemicznych. Czas inkubacji 24-48 godz.(60 oznaczeń)</t>
  </si>
  <si>
    <r>
      <t xml:space="preserve">Testy immunochromatograficzne do oznaczania antygenów </t>
    </r>
    <r>
      <rPr>
        <b/>
        <u/>
        <sz val="10"/>
        <color indexed="8"/>
        <rFont val="Garamond"/>
        <family val="1"/>
        <charset val="238"/>
      </rPr>
      <t>grypy A/B</t>
    </r>
    <r>
      <rPr>
        <sz val="10"/>
        <color indexed="8"/>
        <rFont val="Garamond"/>
        <family val="1"/>
        <charset val="238"/>
      </rPr>
      <t xml:space="preserve"> w wymazach z nosogardła z różnicowaniem grupy A i B + zestaw do pobierania</t>
    </r>
  </si>
  <si>
    <r>
      <t>Test immunochromatograficzny do wykrywania antygenu pałeczek</t>
    </r>
    <r>
      <rPr>
        <b/>
        <sz val="12"/>
        <color indexed="8"/>
        <rFont val="Garamond"/>
        <family val="1"/>
        <charset val="238"/>
      </rPr>
      <t xml:space="preserve"> Legionella</t>
    </r>
    <r>
      <rPr>
        <sz val="10"/>
        <color indexed="8"/>
        <rFont val="Garamond"/>
        <family val="1"/>
        <charset val="238"/>
      </rPr>
      <t xml:space="preserve"> w moczu (1 op.=12 testów)</t>
    </r>
  </si>
  <si>
    <r>
      <t xml:space="preserve">Test immunochromatograficzny do  wykrywania antygenu </t>
    </r>
    <r>
      <rPr>
        <b/>
        <sz val="10"/>
        <color indexed="8"/>
        <rFont val="Garamond"/>
        <family val="1"/>
        <charset val="238"/>
      </rPr>
      <t>Streptococcus pneumoniae</t>
    </r>
    <r>
      <rPr>
        <sz val="10"/>
        <color indexed="8"/>
        <rFont val="Garamond"/>
        <family val="1"/>
        <charset val="238"/>
      </rPr>
      <t xml:space="preserve"> w moczu (1 op.=12 testów)</t>
    </r>
  </si>
  <si>
    <r>
      <t xml:space="preserve"> Test immunochromatograficzny do wykrywania antygenu  </t>
    </r>
    <r>
      <rPr>
        <b/>
        <sz val="12"/>
        <color indexed="8"/>
        <rFont val="Garamond"/>
        <family val="1"/>
        <charset val="238"/>
      </rPr>
      <t>norowirusów</t>
    </r>
    <r>
      <rPr>
        <sz val="10"/>
        <color indexed="8"/>
        <rFont val="Garamond"/>
        <family val="1"/>
        <charset val="238"/>
      </rPr>
      <t xml:space="preserve"> w próbkach kału</t>
    </r>
  </si>
  <si>
    <r>
      <t xml:space="preserve"> Test immunochromatograficzny do wykrywania antygenów </t>
    </r>
    <r>
      <rPr>
        <b/>
        <sz val="11"/>
        <color indexed="8"/>
        <rFont val="Garamond"/>
        <family val="1"/>
        <charset val="238"/>
      </rPr>
      <t>Campylobacter</t>
    </r>
    <r>
      <rPr>
        <sz val="10"/>
        <color indexed="8"/>
        <rFont val="Garamond"/>
        <family val="1"/>
        <charset val="238"/>
      </rPr>
      <t xml:space="preserve"> spp  w próbkach kału</t>
    </r>
  </si>
  <si>
    <r>
      <t xml:space="preserve">Test immunochromatograficzny do oznaczania antygenów </t>
    </r>
    <r>
      <rPr>
        <b/>
        <u/>
        <sz val="10"/>
        <rFont val="Garamond"/>
        <family val="1"/>
        <charset val="238"/>
      </rPr>
      <t>RSV i Adenowirusów</t>
    </r>
    <r>
      <rPr>
        <sz val="10"/>
        <rFont val="Garamond"/>
        <family val="1"/>
        <charset val="238"/>
      </rPr>
      <t xml:space="preserve"> w próbkach z układu oddechowego</t>
    </r>
  </si>
  <si>
    <r>
      <rPr>
        <b/>
        <sz val="10"/>
        <color indexed="8"/>
        <rFont val="Garamond"/>
        <family val="1"/>
        <charset val="238"/>
      </rPr>
      <t>Clostridium difficile TOX A/B</t>
    </r>
    <r>
      <rPr>
        <sz val="10"/>
        <color indexed="8"/>
        <rFont val="Garamond"/>
        <family val="1"/>
        <charset val="238"/>
      </rPr>
      <t xml:space="preserve"> - Test płytkowy immunoenzymatyczny. Wykrywalność toksynyA - min. 0.63 ng/ml, toksyny B- min.1.25 ng/ml, Kontrola dodatnia i ujemna oraz skalowane pipetki zawarte w zestawie.</t>
    </r>
  </si>
  <si>
    <t>Krązki z nowobiocyną (5ug)  do identyfikacji Staphylococcus saprophyticus (1 op=50 krążków)
(1 op=50 krążków)</t>
  </si>
  <si>
    <t>Krązki diagnostyczne z optochiną (5 ug) do diagnostyki  Streptococcus pneumoniae  (1 op. = 50 krążków)</t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</si>
  <si>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Arial"/>
        <family val="2"/>
        <charset val="238"/>
      </rPr>
      <t xml:space="preserve">W celu </t>
    </r>
    <r>
      <rPr>
        <sz val="11"/>
        <rFont val="Times New Roman"/>
        <family val="1"/>
        <charset val="238"/>
      </rPr>
      <t>potwierdzenia, że oferowane dostawy odpowiadają wymaganiom Zamawiającego, należy wraz z ofertą przedłożyć:</t>
    </r>
  </si>
  <si>
    <r>
      <t>1)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Oświadczenie – załącznik nr 4,</t>
    </r>
  </si>
  <si>
    <r>
      <t>a)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Times New Roman"/>
        <family val="1"/>
        <charset val="238"/>
      </rPr>
      <t>zaświadczenie producenta krążków antybiotykowych dotyczące kryteriów akceptacji zakresów stężenia antybiotyku zawartego na krążkach,</t>
    </r>
  </si>
  <si>
    <r>
      <t>b)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specyfikację krążków i przykładowe świadectwo kontroli jakości 3 różnych krążków antybiotykowych, które powinno zawierać: nazwę producenta, nazwę antybiotyku, stężenie, numer serii, datę ważności; kontrolę stężenia antybiotyku na krążku, kontrolę na szczepach wzorcowych wraz ze strefami podanymi w milimetrach dla każdego szczepu kontrolnego,</t>
    </r>
  </si>
  <si>
    <r>
      <t>c)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pozytywną opinię KORLD dotyczącą oferowanego produktu.</t>
    </r>
  </si>
  <si>
    <t>Wymagania ogólne -  podłoża gotowe</t>
  </si>
  <si>
    <t xml:space="preserve">Wymagania ogólne - krążki </t>
  </si>
  <si>
    <t>Wszystkie krążki antybiotykowe powinny posiadać termin ważności minimum 2 lata i pochodzić od jednego producenta.</t>
  </si>
  <si>
    <t>Każda fiolka musi posiadać etykietę z nazwą antybiotyku, jego stężeniem, data ważności i numerem serii.</t>
  </si>
  <si>
    <t>Każdy krążek musi zawierać międzynarodowe nie zmieniające się oznaczenie i stężenie antybiotyku zgodne z zaleceniami CLSI i EUCAST.</t>
  </si>
  <si>
    <r>
      <t>Każda fiolka z krążkami musi być zapakowana w oddzielny, hermetycznie zamknięty blister z pochłaniaczem wilgoci.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Za blister Zamawiający uważa opakowanie wykonane z trwałego, przezroczystego wytłaczanego plastiku, zabezpieczone od spodu folią aluminiową lub plastikiem.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Nie dopuszczane są formy innego hermetycznego opakowania „typu blister”.</t>
    </r>
  </si>
  <si>
    <t>Wszystkie krążki muszą posiadać identyczne warunki przechowywania: od -20 do +8ºC z uwzględnieniem antybiotyków beta-laktamowych.</t>
  </si>
  <si>
    <t>Na każdym pojedynczym krążku musi widnieć jego symbol i stężenie w µg wydrukowane dwustronnie.</t>
  </si>
  <si>
    <t>Stężenie  antybiotyku na krążku  powinno zawierać się w zakresie  90-125%  ustalonego stężenia.  Do oferty przetargowej należy dostarczyć dokument producenta krążków antybiotykowych dotyczący kryteriów akceptacji zakresów stężenia antybiotyku zawartego na krążkach wg normy  .</t>
  </si>
  <si>
    <t>Do oferty należy załączyć pozytywna opinię KORLD.</t>
  </si>
  <si>
    <t xml:space="preserve">Wymagania ogólne- paski gradientowe </t>
  </si>
  <si>
    <t>Paski pakowane pojedynczo w hermetyczne opakowanie z pochłaniaczem wilgoci.</t>
  </si>
  <si>
    <t>Do oferty przetargowej należy załączyć pozytywną opinię KORLD.</t>
  </si>
  <si>
    <t>Wymagania ogólne - szczepy wzorcowe</t>
  </si>
  <si>
    <t>Szczep wzorcowy powinien:1 mieć formę liofilizatu.</t>
  </si>
  <si>
    <t>2.posiadać status pasażu nie wyższy niż czwarty.</t>
  </si>
  <si>
    <t>3.posiadać osobne opakowanie.</t>
  </si>
  <si>
    <t>Do każdego zestawu dostawca dołączy świadectwo jakości lub inny dokumeny w języku polskim zawierający:</t>
  </si>
  <si>
    <t>1.nazwę szczepu wzorcowego wraz z numerem ATCC lub NCTC,numerem serii</t>
  </si>
  <si>
    <t>2.termin przydatności do użycia</t>
  </si>
  <si>
    <t>3.warunki przechowywania</t>
  </si>
  <si>
    <t>4.zalecane warunki wzrostu</t>
  </si>
  <si>
    <t>5.instrukcję ożywiania szczepu</t>
  </si>
  <si>
    <t>1.Do testów dołączone odzczynniki do ich przygotowania i odczytu</t>
  </si>
  <si>
    <t>2.Testy pakowane hermetycznie z pochłaniaczem wilgoci.</t>
  </si>
  <si>
    <t>9.Termin ważności minimum 12 miesięcy od daty zakupu.</t>
  </si>
  <si>
    <t>Wymagane dokumenty dołączone do każdej dostawy:</t>
  </si>
  <si>
    <t>1.Kopia oryginału certyfikatu jakości</t>
  </si>
  <si>
    <r>
      <t>Lateks do identyfikacji paciorkowców</t>
    </r>
    <r>
      <rPr>
        <b/>
        <sz val="10"/>
        <color indexed="8"/>
        <rFont val="Garamond"/>
        <family val="1"/>
        <charset val="238"/>
      </rPr>
      <t xml:space="preserve"> β-hemolizujących gr. A</t>
    </r>
    <r>
      <rPr>
        <sz val="10"/>
        <color indexed="8"/>
        <rFont val="Garamond"/>
        <family val="1"/>
        <charset val="238"/>
      </rPr>
      <t xml:space="preserve"> + Enzym do ekstrakcji antygenów paciorkowców (Streptococcus sp.) liofilizowany  (op.= 50 oznaczeń)</t>
    </r>
  </si>
  <si>
    <r>
      <t>Lateks do identyfikacji paciorkowców</t>
    </r>
    <r>
      <rPr>
        <b/>
        <sz val="10"/>
        <color indexed="8"/>
        <rFont val="Garamond"/>
        <family val="1"/>
        <charset val="238"/>
      </rPr>
      <t xml:space="preserve"> β-hemolizujących gr.B</t>
    </r>
    <r>
      <rPr>
        <sz val="10"/>
        <color indexed="8"/>
        <rFont val="Garamond"/>
        <family val="1"/>
        <charset val="238"/>
      </rPr>
      <t xml:space="preserve"> + Enzym do ekstrakcji antygenów paciorkowców (Streptococcus sp.) liofilizowany (op.= 50 oznaczeń)</t>
    </r>
  </si>
  <si>
    <r>
      <t xml:space="preserve">Lateks do  </t>
    </r>
    <r>
      <rPr>
        <b/>
        <sz val="10"/>
        <color indexed="8"/>
        <rFont val="Garamond"/>
        <family val="1"/>
        <charset val="238"/>
      </rPr>
      <t>paciorkowców β-hemolizujących (A,B,C,D,G,F</t>
    </r>
    <r>
      <rPr>
        <sz val="10"/>
        <color indexed="8"/>
        <rFont val="Garamond"/>
        <family val="1"/>
        <charset val="238"/>
      </rPr>
      <t>) z enzymem (op.= 50 oznaczeń)</t>
    </r>
  </si>
  <si>
    <t>PAKIET NR 1- identyfikacja biochemiczna  i oznaczania MIC met automatyczną- aparat VITEK2 COMPACT</t>
  </si>
  <si>
    <t>Podłoże transportowo- hodowlane do bezpośredniego posiewu moczu z cled/Mc(20)</t>
  </si>
  <si>
    <t>Ezy bakteriologiczne kalibrowane z drutu niklowo-chromowego 1 ul</t>
  </si>
  <si>
    <t>Ezy bakteriologiczne kalibrowane z drutu niklowo-chromowego 10 ul</t>
  </si>
  <si>
    <t>PAKIET NR2 - podłoża do posiewu krwi i płynów usrtojowych metodą automatyczną</t>
  </si>
  <si>
    <t>Razem</t>
  </si>
  <si>
    <t>Podłoże do izolacji Staphylococcus spp (Chapman -podłoże z mannitolem i NaCL))</t>
  </si>
  <si>
    <t xml:space="preserve">Podłoże Agar Sabourauda  z dekstrozą </t>
  </si>
  <si>
    <t>XX</t>
  </si>
  <si>
    <t xml:space="preserve">ilość </t>
  </si>
  <si>
    <r>
      <t xml:space="preserve">Haemphilus influenzae (opakowanie = 1 fiolka) </t>
    </r>
    <r>
      <rPr>
        <b/>
        <sz val="10"/>
        <color indexed="60"/>
        <rFont val="Garamond"/>
        <family val="1"/>
        <charset val="238"/>
      </rPr>
      <t>(nowe wytyczneATCC 49766)</t>
    </r>
  </si>
  <si>
    <t>Enterococcus faecalis ATCC 29212</t>
  </si>
  <si>
    <t>Odczynnik odcz. Kovacsa</t>
  </si>
  <si>
    <t>Krążki z glukozą i błękitem bromotymolowym  BC        (1 op = 50 krążków)</t>
  </si>
  <si>
    <t>Standard do kontroli oznaczania gęstości zawiesiny</t>
  </si>
  <si>
    <t>Odczynnik do przygotowania zawiesiny drobnoustrojów</t>
  </si>
  <si>
    <t>agar CNA (Columbia agar +kw.nalidyksowy+kolistyna)</t>
  </si>
  <si>
    <t>Schaedler agar z vit K + 5% krew barania + VANKOMYCYNA+kanamycyna</t>
  </si>
  <si>
    <t xml:space="preserve">Podłoże transportowo-wzrostowe do grzybów dermatofitowych z czerwieną fenolową jako wskaźnik </t>
  </si>
  <si>
    <t>Gardnerella Agar</t>
  </si>
  <si>
    <r>
      <t xml:space="preserve"> Test immunoenzymatyczne do wykrywania antygenu </t>
    </r>
    <r>
      <rPr>
        <b/>
        <u/>
        <sz val="10"/>
        <rFont val="Garamond"/>
        <family val="1"/>
        <charset val="238"/>
      </rPr>
      <t>Giardia lamblia i Cryptosporidium</t>
    </r>
    <r>
      <rPr>
        <sz val="10"/>
        <rFont val="Garamond"/>
        <family val="1"/>
        <charset val="238"/>
      </rPr>
      <t xml:space="preserve"> w próbkach kału o czułości powyżej 98%i 100%</t>
    </r>
  </si>
  <si>
    <r>
      <t xml:space="preserve">Test immunochromatograficzny do wykrywania antygenu </t>
    </r>
    <r>
      <rPr>
        <b/>
        <sz val="11"/>
        <color indexed="8"/>
        <rFont val="Garamond"/>
        <family val="1"/>
        <charset val="238"/>
      </rPr>
      <t>Streptococcus agalactiae</t>
    </r>
    <r>
      <rPr>
        <sz val="10"/>
        <color indexed="8"/>
        <rFont val="Garamond"/>
        <family val="1"/>
        <charset val="238"/>
      </rPr>
      <t xml:space="preserve"> w wymazach z dróg rodnych + zestaw do pobierania ,czułość powyżej 95%</t>
    </r>
  </si>
  <si>
    <t>Testy do identyfikacji pałeczek Gram(-) niefermentujących,24 cech biochemicznych, 24-48 czas inkubacji</t>
  </si>
  <si>
    <t xml:space="preserve">test  </t>
  </si>
  <si>
    <r>
      <t xml:space="preserve"> Test immunochromatograficzny kasetkowy do wykrywania antygenu </t>
    </r>
    <r>
      <rPr>
        <b/>
        <u/>
        <sz val="10"/>
        <rFont val="Garamond"/>
        <family val="1"/>
        <charset val="238"/>
      </rPr>
      <t>Giardia lamblia</t>
    </r>
    <r>
      <rPr>
        <sz val="10"/>
        <rFont val="Garamond"/>
        <family val="1"/>
        <charset val="238"/>
      </rPr>
      <t xml:space="preserve"> o czułości i swoistości od 99% i powyżej</t>
    </r>
  </si>
  <si>
    <r>
      <t xml:space="preserve">Testy immunochromatograficzne do oznaczania antygenu </t>
    </r>
    <r>
      <rPr>
        <b/>
        <sz val="10"/>
        <color indexed="8"/>
        <rFont val="Garamond"/>
        <family val="1"/>
        <charset val="238"/>
      </rPr>
      <t>Helikobacter pylorii</t>
    </r>
    <r>
      <rPr>
        <sz val="10"/>
        <color indexed="8"/>
        <rFont val="Garamond"/>
        <family val="1"/>
        <charset val="238"/>
      </rPr>
      <t xml:space="preserve"> w kale o czułości i swoistości 99,9 % i powyzej</t>
    </r>
  </si>
  <si>
    <r>
      <t xml:space="preserve">Testy immunochromatograficzne do oznaczania antygenu </t>
    </r>
    <r>
      <rPr>
        <b/>
        <u/>
        <sz val="10"/>
        <color indexed="8"/>
        <rFont val="Garamond"/>
        <family val="1"/>
        <charset val="238"/>
      </rPr>
      <t>Streptococcus pyogenes</t>
    </r>
    <r>
      <rPr>
        <sz val="10"/>
        <color indexed="8"/>
        <rFont val="Garamond"/>
        <family val="1"/>
        <charset val="238"/>
      </rPr>
      <t xml:space="preserve"> z nosogardła+zestaw do pobierania i kontrola dodatnia w zestawie.Poziom wykrywalności min.1.0x10^5 organizmów na wymaz</t>
    </r>
  </si>
  <si>
    <r>
      <t>2)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W zakresie pakietów:  4, 5, 7, 8, 10, 17,19, 20, 22: Katalogi, prospekty lub inne równoważne materiały reklamowe z zaznaczonymi kodami oferowanych produktów wraz z zaznaczoną pozycją w pakiecie,</t>
    </r>
  </si>
  <si>
    <r>
      <t>5)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Dla pakietu nr 7 poz. 1:</t>
    </r>
  </si>
  <si>
    <r>
      <t>6)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Times New Roman"/>
        <family val="1"/>
        <charset val="238"/>
      </rPr>
      <t>Dla pakietu nr 7 poz. 2 i 3: pozytywną opinię KORLD dotyczącą oferowanego produktu.</t>
    </r>
  </si>
  <si>
    <t xml:space="preserve">
1. Podłoża stałe na płytkach o średnicy 90 mm, pakowane po 10 – 20 sztuk.
2. Certyfikaty kontroli jakości   podłoży zawierające:
-  skład pożywki
-  ogólną charakterystykę pożywki: kolor, pH, sterylność, żyzność
-  opis morfologii kolonii wyrosłych na pożywkach stałych
3. Termin ważności pożywki na płytkach i w probówkach minimum 8 tygodni od daty dostawy,
dla podłoży z krwią 6 tygodni, dla podłoża Mueller Hinton + NAD + 5% KK 4 tygodnie
4. Przechowywanie płytek w temp. 6 - 12 °C
5. Każde podłoże na płytkach musi być zaopatrzone w nadruk na górnej części płytki zawierającej pożywkę i
zawierać nazwę podłoża, nr katalogowy, nr serii oraz datę ważności
6. Wykonawca zobowiązuje się do udzielania konsultacji merytorycznych.
 </t>
  </si>
  <si>
    <t>7.Podłoża na płytkach pakowane w folię zabezpieczającą przed utratą wilgoci</t>
  </si>
  <si>
    <t>8.do płytek chromogennych wymagane dostarczenie kolorowych folderów do interpretacji odczytu</t>
  </si>
  <si>
    <t>Wymagania ogólne do pakietu 19 i 20:</t>
  </si>
  <si>
    <t>3.Formularze wyników zawarte w zestawie.</t>
  </si>
  <si>
    <t>4.Identyfikacja jednego drobnoustroju przy zastosowaniu jednego panelu testowego.</t>
  </si>
  <si>
    <t>5.Metodyka wykonania testu w języku polskim</t>
  </si>
  <si>
    <t>3) opisy i metodyki w języku polskim</t>
  </si>
  <si>
    <t>Niesterylny pojemnik na plwociny PS 34x41</t>
  </si>
  <si>
    <t>Ezy bakteriologiczne PS  pakowane po 20 sztuk</t>
  </si>
  <si>
    <t>Patyczki  mieszadełka, dł. ok 6 cm, z płaską lub ostrą końcówką do testów lateksowych, typu wykałaczka PS lub drewniane</t>
  </si>
  <si>
    <t>Krążki z furazolidonem (100 ug) do różnicowania Staphylococcus od Micrococcus       ( 1op=50 krążków)</t>
  </si>
  <si>
    <t>Krążki do wykrywania Haemophilus spp. XV          (1 op=50 krążków)</t>
  </si>
  <si>
    <t>Mycoplasma, Ureaplazma- hodowla z antybiogramem  (1 op=20-25 testów)</t>
  </si>
  <si>
    <t>Elektroda do ph metru CPC-505</t>
  </si>
  <si>
    <t>Barwnik Giemsy</t>
  </si>
  <si>
    <t>Barwnik May-Grunwalda</t>
  </si>
  <si>
    <t>Krew barania bez konserwantów około 100 ml na kwartał</t>
  </si>
  <si>
    <t>Probówki eppendorf PS o poj.2 ml</t>
  </si>
  <si>
    <t xml:space="preserve"> Podłoża stałe na płytkach o średnicy 90 mm, pakowane po 5-10 - 20 sztuk.</t>
  </si>
  <si>
    <t xml:space="preserve"> Certyfikaty kontroli jakości   podłoży zawierające:</t>
  </si>
  <si>
    <t>-  skład pożywki</t>
  </si>
  <si>
    <t>-  ogólną charakterystykę pożywki: kolor, pH, sterylność, żyzność</t>
  </si>
  <si>
    <t>-  opis morfologii kolonii wyrosłych na pożywkach stałych</t>
  </si>
  <si>
    <t xml:space="preserve"> Przechowywanie płytek w temp. 6 - 12 °C</t>
  </si>
  <si>
    <t>Każde podłoże na płytkach musi być zaopatrzone w nadruk na górnej części płytki zawierającej pożywkę i zawierać nazwę podłoża,  nr serii oraz datę ważności ,godzina rozlania</t>
  </si>
  <si>
    <t>Na probówkach z podlożami nadruk lyub etykieta zawierająca: nazwę produktu ,nr serii,datę ważnośći</t>
  </si>
  <si>
    <t xml:space="preserve"> Wykonawca zobowiązuje się do udzielania konsultacji merytorycznych.</t>
  </si>
  <si>
    <t xml:space="preserve">Termin ważności : dla podłoży z krwią min. 4 do 6  tygodni, dla pozostałych podłoży min. 6 do 8 tygodni </t>
  </si>
  <si>
    <t>Płytki pakowane w folię zabezpieczającą przed utratą wilgoci</t>
  </si>
  <si>
    <t>Do płytek chromogennych wymagane dostarczenie kolorowych folderów do interpretacji odczytu wraz z piewszą dostawą.</t>
  </si>
  <si>
    <t>Wymagane dokumenty :świadectwo kontroli jakośći dla każdej partii produktów w formie pisemnej lub elektronicznej</t>
  </si>
  <si>
    <t>Wszystkie krążki antybiotykowe powinny posiadać termin ważności minimum 18 miesięcy i pochodzić od jednego producenta.</t>
  </si>
  <si>
    <t>Każda fiolka z krążkami musi być zapakowana w oddzielny, hermetycznie zamknięty blister z pochłaniaczem wilgoci. Za blister Zamawiający uważa opakowanie wykonane z trwałego, przezroczystego wytłaczanego plastiku, zabezpieczone od spodu folią aluminiową lub plastikiem. Nie dopuszczane są formy innego hermetycznego opakowania „typu blister”.</t>
  </si>
  <si>
    <t>Instrukcje wykonania oznaczeń w języku polskim</t>
  </si>
  <si>
    <t>1/Szczep wzorcowy powinien: .</t>
  </si>
  <si>
    <t>2/posiadać formę liofilizatu</t>
  </si>
  <si>
    <t>3/ posiadać status pasażu nie wyższy niż czwarty.</t>
  </si>
  <si>
    <t>4/ posiadać osobne opakowanie.</t>
  </si>
  <si>
    <t>1. nazwę szczepu wzorcowego wraz z numerem ATCC lub NCTC,numerem serii</t>
  </si>
  <si>
    <t>2. termin przydatności do użycia</t>
  </si>
  <si>
    <t>3. warunki przechowywania</t>
  </si>
  <si>
    <t>4. zalecane warunki wzrostu</t>
  </si>
  <si>
    <t>5. instrukcję ożywiania szczepu</t>
  </si>
  <si>
    <t>Wymagania ogólne:</t>
  </si>
  <si>
    <t>5.W ramach wynagrodzenia umownego Wykonawca zobowiązany będzie zapewnić odczyt profilu /oprogramowanie/</t>
  </si>
  <si>
    <t>6.Metodyka wykonania testu w języku polskim</t>
  </si>
  <si>
    <t>7.Termin ważności minimum 12 miesięcy od daty zakupu.</t>
  </si>
  <si>
    <t>PAKIET NR 3  Produkty do mikrobiologii manualnej</t>
  </si>
  <si>
    <t xml:space="preserve">Paski z gradientem stężeń do oznaczania lekowrażliwości  metodą MIC zestaw antybiotyków  wg aktualnych  wymagań  EUCAST i CLSI
</t>
  </si>
  <si>
    <t>Krążki do oznaczania lekowrażliwości drobnoustrojów, 0,13 zł 1 krążek zestaw antybiotyków  wg aktualnych  wymagań  EUCAST i CLSI (1 op=50 krążków)</t>
  </si>
  <si>
    <r>
      <t xml:space="preserve">Podłoże wybiórczo-różnicujące  do wykrywania i identyfikacji S.agalactiae  (szczepy hemolizujące i niehemolizujące) </t>
    </r>
    <r>
      <rPr>
        <b/>
        <sz val="10"/>
        <color indexed="57"/>
        <rFont val="Garamond"/>
        <family val="1"/>
        <charset val="238"/>
      </rPr>
      <t>GBS</t>
    </r>
  </si>
  <si>
    <r>
      <t xml:space="preserve">Podłoże nieprzezroczyste chromogenne do  identyfikacji grzybów z rodzaju </t>
    </r>
    <r>
      <rPr>
        <b/>
        <sz val="10"/>
        <rFont val="Garamond"/>
        <family val="1"/>
        <charset val="238"/>
      </rPr>
      <t>Candida z różnicowaniem na C.glabrat i C.krusei</t>
    </r>
  </si>
  <si>
    <r>
      <t xml:space="preserve">Podłoże chromogenne  do izolacji i wstępnej identyfikacji Staphylococcus aureus </t>
    </r>
    <r>
      <rPr>
        <b/>
        <sz val="10"/>
        <color indexed="57"/>
        <rFont val="Garamond"/>
        <family val="1"/>
        <charset val="238"/>
      </rPr>
      <t>SAID</t>
    </r>
  </si>
  <si>
    <r>
      <t xml:space="preserve">Podłoże nieprzezroczyste chromogenne do izolacji  i wstepnej identyfikacj </t>
    </r>
    <r>
      <rPr>
        <b/>
        <sz val="10"/>
        <color indexed="57"/>
        <rFont val="Garamond"/>
        <family val="1"/>
        <charset val="238"/>
      </rPr>
      <t>MRSA</t>
    </r>
    <r>
      <rPr>
        <sz val="10"/>
        <rFont val="Garamond"/>
        <family val="1"/>
        <charset val="238"/>
      </rPr>
      <t>, odczyt po 18-24 godz</t>
    </r>
  </si>
  <si>
    <r>
      <t xml:space="preserve">Podłoże nieprzezroczyste chromogenne do oceny ilościowej i identyfikacji drobnoustrojów wyhodowanych z posiewów moczu </t>
    </r>
    <r>
      <rPr>
        <b/>
        <sz val="10"/>
        <color indexed="57"/>
        <rFont val="Garamond"/>
        <family val="1"/>
        <charset val="238"/>
      </rPr>
      <t>UTI</t>
    </r>
  </si>
  <si>
    <r>
      <t>Podłoże chromogenne do wykrywania pałeczek z mechanizmami oporności typu</t>
    </r>
    <r>
      <rPr>
        <sz val="10"/>
        <color indexed="52"/>
        <rFont val="Garamond"/>
        <family val="1"/>
        <charset val="238"/>
      </rPr>
      <t xml:space="preserve"> </t>
    </r>
    <r>
      <rPr>
        <b/>
        <sz val="10"/>
        <color indexed="57"/>
        <rFont val="Garamond"/>
        <family val="1"/>
        <charset val="238"/>
      </rPr>
      <t>ESBL+</t>
    </r>
  </si>
  <si>
    <r>
      <t xml:space="preserve">Płynne bulion </t>
    </r>
    <r>
      <rPr>
        <b/>
        <sz val="10"/>
        <color indexed="57"/>
        <rFont val="Garamond"/>
        <family val="1"/>
        <charset val="238"/>
      </rPr>
      <t>Todd-Hewitta</t>
    </r>
    <r>
      <rPr>
        <sz val="10"/>
        <color indexed="8"/>
        <rFont val="Garamond"/>
        <family val="1"/>
        <charset val="238"/>
      </rPr>
      <t xml:space="preserve"> z dodatkiem kolistyny i kwasu nalidyksowego w probówkach po 5 ml</t>
    </r>
  </si>
  <si>
    <r>
      <t xml:space="preserve">Podłoże chromogenne  do wykrywania E. faecium i E. faecalis opornych na wankomycynę </t>
    </r>
    <r>
      <rPr>
        <b/>
        <sz val="10"/>
        <color indexed="57"/>
        <rFont val="Garamond"/>
        <family val="1"/>
        <charset val="238"/>
      </rPr>
      <t>VRE</t>
    </r>
  </si>
  <si>
    <t xml:space="preserve">PAKIET NR 4 - podłoża transportowo-hodowlane </t>
  </si>
  <si>
    <t>PAKIET NR 5 - podłoża sypkie (niepodzielny)</t>
  </si>
  <si>
    <t>PAKIET 6  - testy lateksowe (niepodzielny)</t>
  </si>
  <si>
    <t>PAKIET 7 - Testy lateksowe do identyfikacji antygenów (metoda gotowania) (niepodzielny)</t>
  </si>
  <si>
    <t>PAKIET 8- Testy lateksowe do identyfikacji antygenów (metoda gotowania)</t>
  </si>
  <si>
    <t>PAKIET 9 - Surowice do aglutynacji szkiełkowej Salmonella  i Shigella (niepodzielny)</t>
  </si>
  <si>
    <t xml:space="preserve"> PAKIET 10 - krew barania</t>
  </si>
  <si>
    <t>PAKIET  11- diagnostyka bakterii beztlenowych i mikroaerofilnych (niepodzielny)</t>
  </si>
  <si>
    <t>PAKIET 12 - podłoża do przechowywania szczepów bakteryjnych oraz szczepy wzorcowe(niepodzielny)</t>
  </si>
  <si>
    <t>PAKIET 13 - sprzęt jednorazowy i ezy bakteriologiczne (niepodzielny)</t>
  </si>
  <si>
    <t>PAKIET  14 - odczynniki chemiczne i drobny sprzęt laboratoryjny(podzielny)</t>
  </si>
  <si>
    <t>PAKIET 15 - testy immunochromatograficzne (otwarty)</t>
  </si>
  <si>
    <t>PAKIET 16- diagnostyka zakażeń płynu mózgowo-rdzeniowego</t>
  </si>
  <si>
    <t>PAKIET  17- Testy biochemiczne do szybkiej identyfikacji drobnoustrojów wraz z odczynnikami do przygotowania i odczytu testów-metoda manualna(niepodzielny)</t>
  </si>
  <si>
    <t>PAKIET 18 - Testy biochemiczne do  identyfikacji drobnoustrojów wraz z odczynnikami do przygotowania i odczytu testów-metoda manualna(niepodzielny)</t>
  </si>
  <si>
    <t>PAKIET 19 - zestawy do identyfikacji biochemicznej manualnej, testy, krążki diagnostyczne (zamknięty)</t>
  </si>
  <si>
    <t>PAKIET 20 - diagnostyka zakażeń układu moczowo-płciowego ZAMKNIĘTY</t>
  </si>
  <si>
    <t>Pakiet 17 i 18:</t>
  </si>
  <si>
    <t>I/</t>
  </si>
  <si>
    <t>II/</t>
  </si>
  <si>
    <t>III/</t>
  </si>
  <si>
    <t>Na czas trwania umowy oferent użyczy chłodziarki o przybliżonych parametrach :wys.ok. 150 cm,szerokość ok. 60 cm, do przechowywania produktow z pakietu nr 3.</t>
  </si>
  <si>
    <t xml:space="preserve">Stężenie  antybiotyku na krążku  powinno zawierać się w zakresie  90-125%  ustalonego stężenia.  Do oferty przetargowej należy dostarczyć dokument producenta krążków antybiotykowych dotyczący kryteriów akceptacji zakresów stężenia antybiotyku zawartego na krążkach </t>
  </si>
  <si>
    <t>IV</t>
  </si>
  <si>
    <t>Pakiet 12</t>
  </si>
  <si>
    <t>Test w płynie mózgowo-rdzeniowym z uwzględnieniem Neisseria meningitidis A,B,C,Y,W135, S. pneumoniae, H. Influenzae                               (op.=30 testów)</t>
  </si>
  <si>
    <t>Pakiet 15</t>
  </si>
  <si>
    <t>Procedura w języku polskim</t>
  </si>
  <si>
    <t>termin ważności minimum 12 mcy</t>
  </si>
  <si>
    <t>Powinny posiadać certyfikat jakości,deklaracje zgodności oraz certyfikat ISO 13485</t>
  </si>
  <si>
    <r>
      <t xml:space="preserve">Testy immunochromatograficzny do wykrywania antygenów wirusów odpowiedzialnych za biegunki u dzieci w kale </t>
    </r>
    <r>
      <rPr>
        <b/>
        <sz val="10"/>
        <rFont val="Garamond"/>
        <family val="1"/>
        <charset val="238"/>
      </rPr>
      <t>ROTA ADENO</t>
    </r>
  </si>
  <si>
    <t>Pakiet 16</t>
  </si>
  <si>
    <t>Maksymalne terminy wazności</t>
  </si>
  <si>
    <t>W zestawie powina być kontrola dodatnia i ujemna</t>
  </si>
  <si>
    <t>Pakiet 3 produkty do mikrobiologii manualnej</t>
  </si>
  <si>
    <t>Zamawiać od 27.01.16 r?</t>
  </si>
  <si>
    <t>ilość/badań</t>
  </si>
  <si>
    <t>iość w opak.</t>
  </si>
  <si>
    <t>cena jednostk. + VAT</t>
  </si>
  <si>
    <r>
      <rPr>
        <b/>
        <sz val="10"/>
        <color indexed="8"/>
        <rFont val="Garamond"/>
        <family val="1"/>
        <charset val="238"/>
      </rPr>
      <t>Clostridium difficile GDH</t>
    </r>
    <r>
      <rPr>
        <sz val="10"/>
        <color indexed="8"/>
        <rFont val="Garamond"/>
        <family val="1"/>
        <charset val="238"/>
      </rPr>
      <t xml:space="preserve"> - Test płytkowy immunoenzymatyczny do  wykrywania dehydrogenazy glutaminianowej(GDH).  Wykrywalność GDH - min. 0.8 ng/ml. Kontrola dodatnia i ujemna oraz skalowane pipetki zawarte w zestawie.</t>
    </r>
  </si>
  <si>
    <r>
      <t>Testy immunochromatograficzne do oznaczania</t>
    </r>
    <r>
      <rPr>
        <b/>
        <sz val="10"/>
        <color indexed="8"/>
        <rFont val="Garamond"/>
        <family val="1"/>
        <charset val="238"/>
      </rPr>
      <t xml:space="preserve"> </t>
    </r>
    <r>
      <rPr>
        <b/>
        <sz val="12"/>
        <color indexed="8"/>
        <rFont val="Garamond"/>
        <family val="1"/>
        <charset val="238"/>
      </rPr>
      <t>laktoferyny</t>
    </r>
    <r>
      <rPr>
        <sz val="10"/>
        <color indexed="8"/>
        <rFont val="Garamond"/>
        <family val="1"/>
        <charset val="238"/>
      </rPr>
      <t xml:space="preserve"> kałowej ,kasetkowy,teW zestawie kontrola dodatnia,skalowane pipetki,probówki  i końcówki do pipet.Metodyka z listą organizmów bakteryjnych,z którymi nie nie zaobserwowano reakcji krzyżowej ora zwykkaz substancji wraz z ich stężeniami ,nie mających wpływu na wynuk testu.</t>
    </r>
  </si>
  <si>
    <r>
      <t>Testy do identyfikacji pałeczek Gram(-) z rodz. Enterobacteriaceae. Czas inkubacji 4 godz.</t>
    </r>
    <r>
      <rPr>
        <sz val="10"/>
        <color indexed="62"/>
        <rFont val="Garamond"/>
        <family val="1"/>
        <charset val="238"/>
      </rPr>
      <t>+inokulum+odczynniki</t>
    </r>
  </si>
  <si>
    <r>
      <t>Testy do identyfikacji pałeczek Gram(-) niefermentujących. Czas inkubacji 4 godz.</t>
    </r>
    <r>
      <rPr>
        <sz val="10"/>
        <color indexed="62"/>
        <rFont val="Garamond"/>
        <family val="1"/>
        <charset val="238"/>
      </rPr>
      <t>+inokulum+odczynniki</t>
    </r>
  </si>
  <si>
    <r>
      <t>Testy do identyfikacji Staphylococcus spp. Czas inkubacji 4 godz.</t>
    </r>
    <r>
      <rPr>
        <sz val="10"/>
        <color indexed="62"/>
        <rFont val="Garamond"/>
        <family val="1"/>
        <charset val="238"/>
      </rPr>
      <t>+inokulum+odczynniki (20)</t>
    </r>
  </si>
  <si>
    <r>
      <t>Testy do identyfikacji Streptococcus spp. Czas inkubacji 4 godz.(op.20 testów)</t>
    </r>
    <r>
      <rPr>
        <sz val="10"/>
        <color indexed="62"/>
        <rFont val="Garamond"/>
        <family val="1"/>
        <charset val="238"/>
      </rPr>
      <t>+inokulum+odczynniki</t>
    </r>
  </si>
  <si>
    <r>
      <t>Testy do identyfikacji beztlenowców Gram(+) i Gram(-). Czas inkubacji 4 godz.</t>
    </r>
    <r>
      <rPr>
        <sz val="10"/>
        <color indexed="62"/>
        <rFont val="Garamond"/>
        <family val="1"/>
        <charset val="238"/>
      </rPr>
      <t>+inokulum+odczynniki</t>
    </r>
  </si>
  <si>
    <t>wartość brutto</t>
  </si>
  <si>
    <t>ilość badań</t>
  </si>
  <si>
    <t>BioMerieux</t>
  </si>
  <si>
    <t>planowane  na 2016</t>
  </si>
  <si>
    <t xml:space="preserve">Testy do identyfikacji pałeczek Enterobacteriaceae - 20 cech biochemicznych-api 20E (1 op=25 testów) </t>
  </si>
  <si>
    <t>Testy do identyfikacji pałeczek Enterobacteriaceae/odczyt po 4 godz/ 32 cechy biochemiczne - Rapid 32E
(1 op=25 testów)</t>
  </si>
  <si>
    <r>
      <t xml:space="preserve">Testy immunochromatograficzny do wykrywania antygenów wirusów odpowiedzialnych za biegunki u dzieci w kale </t>
    </r>
    <r>
      <rPr>
        <b/>
        <sz val="10"/>
        <color indexed="10"/>
        <rFont val="Arial"/>
        <family val="2"/>
        <charset val="238"/>
      </rPr>
      <t>ROTA ADENO</t>
    </r>
  </si>
  <si>
    <t>test   ICD-9 F 37</t>
  </si>
  <si>
    <t>McFarland Standard (1 op.= 1 komplet)</t>
  </si>
  <si>
    <t>odczynnik (NIT1+NIT2)</t>
  </si>
  <si>
    <t>odczynnik (VP 1, VP 2)</t>
  </si>
  <si>
    <t>Zostało cenowo z pakietu</t>
  </si>
  <si>
    <t>brutto cena pakietu</t>
  </si>
  <si>
    <t>razem ilość cena</t>
  </si>
  <si>
    <t>standard do kontroli oznaczania gęstości zawiesiny</t>
  </si>
  <si>
    <t>odczynnik do przygotowania zawiesiny drobnoustrojów</t>
  </si>
  <si>
    <t>razem cena</t>
  </si>
  <si>
    <t>Przetarg  zostało</t>
  </si>
  <si>
    <t>BioMerieux umowa</t>
  </si>
  <si>
    <t>Bio Merieux</t>
  </si>
  <si>
    <t>Argenta</t>
  </si>
  <si>
    <t>Przetarg  zostało ARGENTA</t>
  </si>
  <si>
    <t>pakiet</t>
  </si>
  <si>
    <t>Podłoże Agar Sabourauda  z dekstrozą (mamy w tym przetargu przez pomyłkę z chloramfenikolem)</t>
  </si>
  <si>
    <t>18      ,3</t>
  </si>
  <si>
    <t>plaz</t>
  </si>
  <si>
    <t>zostało cenowo z pakietu</t>
  </si>
  <si>
    <t>RAZEM</t>
  </si>
  <si>
    <t>legio</t>
  </si>
  <si>
    <t>ilość ogółem</t>
  </si>
  <si>
    <t>PAKIET NR 5 - Podłoża gotowe chromogenne i transportowo-hodowlane(niepodzielny)</t>
  </si>
  <si>
    <r>
      <t xml:space="preserve">Podłoże wybiórczo-różnicujące  do wykrywania i identyfikacji S.agalactiae  (szczepy hemolizujące i niehemolizujące) </t>
    </r>
    <r>
      <rPr>
        <b/>
        <sz val="10"/>
        <color indexed="57"/>
        <rFont val="Arial"/>
        <family val="2"/>
        <charset val="238"/>
      </rPr>
      <t>GBS</t>
    </r>
  </si>
  <si>
    <r>
      <t xml:space="preserve">Podłoże nieprzezroczyste chromogenne do  identyfikacji grzybów z rodzaju </t>
    </r>
    <r>
      <rPr>
        <b/>
        <sz val="10"/>
        <rFont val="Arial"/>
        <family val="2"/>
        <charset val="238"/>
      </rPr>
      <t>Candida</t>
    </r>
  </si>
  <si>
    <r>
      <t xml:space="preserve">Podłoże chromogenne  do izolacji i wstępnej identyfikacji Staphylococcus aureus </t>
    </r>
    <r>
      <rPr>
        <b/>
        <sz val="10"/>
        <color indexed="57"/>
        <rFont val="Arial"/>
        <family val="2"/>
        <charset val="238"/>
      </rPr>
      <t>SAID</t>
    </r>
  </si>
  <si>
    <r>
      <t xml:space="preserve">Podłoże nieprzezroczyste chromogenne do izolacji  i wstepnej identyfikacj </t>
    </r>
    <r>
      <rPr>
        <b/>
        <sz val="10"/>
        <color indexed="57"/>
        <rFont val="Arial"/>
        <family val="2"/>
        <charset val="238"/>
      </rPr>
      <t>MRSA</t>
    </r>
    <r>
      <rPr>
        <sz val="10"/>
        <rFont val="Arial"/>
        <family val="2"/>
      </rPr>
      <t>, odczyt po 18-24 godz</t>
    </r>
  </si>
  <si>
    <r>
      <t xml:space="preserve">Podłoże nieprzezroczyste chromogenne do oceny ilościowej i identyfikacji drobnoustrojów wyhodowanych z posiewów moczu </t>
    </r>
    <r>
      <rPr>
        <b/>
        <sz val="10"/>
        <color indexed="57"/>
        <rFont val="Arial"/>
        <family val="2"/>
        <charset val="238"/>
      </rPr>
      <t>UTI</t>
    </r>
  </si>
  <si>
    <r>
      <t xml:space="preserve">Podłoże transportowo-wzrostowe do grzybów dermatofitowych z czerwieną fenolow ą jako wskaźnik - </t>
    </r>
    <r>
      <rPr>
        <b/>
        <sz val="10"/>
        <color indexed="57"/>
        <rFont val="Arial"/>
        <family val="2"/>
        <charset val="238"/>
      </rPr>
      <t>DERMATEST</t>
    </r>
  </si>
  <si>
    <r>
      <t xml:space="preserve">Podłoże </t>
    </r>
    <r>
      <rPr>
        <b/>
        <sz val="10"/>
        <color indexed="8"/>
        <rFont val="Arial"/>
        <family val="2"/>
        <charset val="238"/>
      </rPr>
      <t>tioglikolanowe z rezazuryną</t>
    </r>
    <r>
      <rPr>
        <sz val="10"/>
        <color indexed="8"/>
        <rFont val="Arial"/>
        <family val="2"/>
      </rPr>
      <t xml:space="preserve"> w probówkach</t>
    </r>
  </si>
  <si>
    <r>
      <t>Podłoże chromogenne do wykrywania pałeczek z mechanizmami oporności typu</t>
    </r>
    <r>
      <rPr>
        <sz val="10"/>
        <color indexed="52"/>
        <rFont val="Arial"/>
        <family val="2"/>
        <charset val="238"/>
      </rPr>
      <t xml:space="preserve"> </t>
    </r>
    <r>
      <rPr>
        <b/>
        <sz val="10"/>
        <color indexed="57"/>
        <rFont val="Arial"/>
        <family val="2"/>
        <charset val="238"/>
      </rPr>
      <t>ESBL+</t>
    </r>
  </si>
  <si>
    <r>
      <t xml:space="preserve">Płynne bulion </t>
    </r>
    <r>
      <rPr>
        <b/>
        <sz val="10"/>
        <color indexed="57"/>
        <rFont val="Arial"/>
        <family val="2"/>
        <charset val="238"/>
      </rPr>
      <t>Todd-Hewitta</t>
    </r>
    <r>
      <rPr>
        <sz val="10"/>
        <color indexed="8"/>
        <rFont val="Arial"/>
        <family val="2"/>
      </rPr>
      <t xml:space="preserve"> z dodatkiem kolistyny i kwasu nalidyksowego w probówkach po 5 ml</t>
    </r>
  </si>
  <si>
    <r>
      <t xml:space="preserve">Podłóże chromogenne do wykrywania szczepów wytwarzających karbapenemazy typy KPC - </t>
    </r>
    <r>
      <rPr>
        <sz val="10"/>
        <color indexed="57"/>
        <rFont val="Arial"/>
        <family val="2"/>
        <charset val="238"/>
      </rPr>
      <t>CRE</t>
    </r>
  </si>
  <si>
    <r>
      <t xml:space="preserve">Podłoże chromogenne  do wykrywania E. faecium i E. faecalis opornych na wankomycynę </t>
    </r>
    <r>
      <rPr>
        <b/>
        <sz val="10"/>
        <color indexed="57"/>
        <rFont val="Arial"/>
        <family val="2"/>
        <charset val="238"/>
      </rPr>
      <t>VRE</t>
    </r>
  </si>
  <si>
    <t xml:space="preserve">PAKIET NR 6 - podłoża transportowo-hodowlane </t>
  </si>
  <si>
    <t>Podłoże transportowo- hodowlane do bezpośredniego posiewu moczu Z cled/Mc(20)</t>
  </si>
  <si>
    <t>PAKIET NR 7 - podłoża sypkie (niepodzielny)</t>
  </si>
  <si>
    <t>EMAPOL</t>
  </si>
  <si>
    <t>TSA agar( tripticase soy agar) (500 g)</t>
  </si>
  <si>
    <t>Agar Sabourauda z chloramfenikolem (500 g)</t>
  </si>
  <si>
    <t>PAKIET NR 8 - oznaczanie  lekowrażliwości(niepodzielny)</t>
  </si>
  <si>
    <t>Zoatało cenowo</t>
  </si>
  <si>
    <t>Krążki do oznaczania lekowrażliwości drobnoustrojów, 0,13 zł 1 krążek
zestaw antybiotyków  wg aktualnych  wymagań  EUCAST
(1 op=50 krążków)</t>
  </si>
  <si>
    <t xml:space="preserve">Paski z gradientem stężeń do oznaczania lekowrażliwości  metodą MIC
zestaw antybiotyków  wg aktualnych  wymagań  EUCAST
</t>
  </si>
  <si>
    <t>brutto CENA PAKIETU</t>
  </si>
  <si>
    <t>PAKIET 9  - testy lateksowe (niepodzielny)</t>
  </si>
  <si>
    <t>Lateks do identyfikacji paciorkowców β-hemolizujących gr. A + Enzym do ekstrakcji antygenów paciorkowców (Streptococcus sp.) liofilizowany  (op.= 50 oznaczeń)</t>
  </si>
  <si>
    <t>Lateks do identyfikacji paciorkowców β-hemolizujących gr.B + Enzym do ekstrakcji antygenów paciorkowców (Streptococcus sp.) liofilizowany (op.= 50 oznaczeń)</t>
  </si>
  <si>
    <t>Lateks do  paciorkowców β-hemolizujących (A,B,C,D,G,F) z enzymem (op.= 50 oznaczeń)</t>
  </si>
  <si>
    <t>PAKIET 10 - Testy lateksowe do identyfikacji antygenów (metoda gotowania) (niepodzielny)</t>
  </si>
  <si>
    <t>CENTROWET POZNAŃ</t>
  </si>
  <si>
    <t xml:space="preserve">Lateks Salmonella sp.   </t>
  </si>
  <si>
    <t>Odczynnik wieloważny grup B-E i G (8)</t>
  </si>
  <si>
    <t>Odczynnik jednoważny grupy D(8)</t>
  </si>
  <si>
    <t>PAKIET 11 - Testy lateksowe do identyfikacji antygenów (metoda gotowania)</t>
  </si>
  <si>
    <t>PAKIET 12 - Surowice do aglutynacji szkiełkowej Salmonella  i Shigella (niepodzielny)</t>
  </si>
  <si>
    <t>BIOMED</t>
  </si>
  <si>
    <t xml:space="preserve"> PAKIET 13 - krew barania</t>
  </si>
  <si>
    <t>BIOMAXIMA</t>
  </si>
  <si>
    <t>Krew barania bez konserwantów około 350 ml na kwartał</t>
  </si>
  <si>
    <t>Wymagania ogólne</t>
  </si>
  <si>
    <t>PAKIET  14 - diagnostyka bakterii beztlenowych i mikroaerofilnych (niepodzielny)</t>
  </si>
  <si>
    <t>brutto</t>
  </si>
  <si>
    <t>PAKIET 15 - podłoża do przechowywania szczepów bakteryjnych oraz szczepy wzorcowe(niepodzielny)</t>
  </si>
  <si>
    <t>Haemphilus influenzae NCTC 8468 (opakowanie = 1 fiolka)</t>
  </si>
  <si>
    <t>Enterococcus faecalis ATCC 51299</t>
  </si>
  <si>
    <t>UMOWA</t>
  </si>
  <si>
    <t>ZOSTAŁO</t>
  </si>
  <si>
    <t>plastiki</t>
  </si>
  <si>
    <t>grypa</t>
  </si>
  <si>
    <t>PAKIET 16 - sprzęt jednorazowy(niepodzielny)</t>
  </si>
  <si>
    <t>Limarco</t>
  </si>
  <si>
    <t>Str.pyogenes</t>
  </si>
  <si>
    <t>Chlamyd.trach</t>
  </si>
  <si>
    <t>Str.agal</t>
  </si>
  <si>
    <t>limarco</t>
  </si>
  <si>
    <t>Clostridium</t>
  </si>
  <si>
    <t>pakiet 22</t>
  </si>
  <si>
    <t>probówki ependorffy?</t>
  </si>
  <si>
    <t>PAKIET  17 - odczynniki chemiczne i drobny sprzęt laboratoryjny(niepodzielny)</t>
  </si>
  <si>
    <t>NA ZAPOTRZEBOWANIE</t>
  </si>
  <si>
    <t>aLcHEM</t>
  </si>
  <si>
    <t>Błękit metylenowy roztwór zasadowy, do barwienia wg. Loefflera  (wodno-alkoholowy z wodorotlenkiem potasu)
(1 op=50 ml)</t>
  </si>
  <si>
    <t>Odczynnik Ehrlicha</t>
  </si>
  <si>
    <t>ALCHEM</t>
  </si>
  <si>
    <t>Patyczki  mieszadełka, dł. ok 6 cm, z płaską lub ostrą końcówką do testów lateksowych</t>
  </si>
  <si>
    <t xml:space="preserve">Eza ze stali szlachetnej, pętla o średnicy 1mm </t>
  </si>
  <si>
    <t>PROFILAB W-Wa/Knop</t>
  </si>
  <si>
    <t>Eza ze stali szlachetnej, pętla o średnicy 5mm</t>
  </si>
  <si>
    <r>
      <t xml:space="preserve">Eza kalibrowana ze skręconego drutu niklowo - chromowego - poj. 1 </t>
    </r>
    <r>
      <rPr>
        <sz val="10"/>
        <rFont val="Czcionka tekstu podstawowego"/>
        <charset val="238"/>
      </rPr>
      <t>µ</t>
    </r>
    <r>
      <rPr>
        <sz val="8"/>
        <rFont val="Arial"/>
        <family val="2"/>
      </rPr>
      <t>l</t>
    </r>
  </si>
  <si>
    <t xml:space="preserve">  </t>
  </si>
  <si>
    <t>Eza kalibrowana ze skręconego drutu niklowo - chromowego - poj. 10 µl</t>
  </si>
  <si>
    <t>PAKIET  18 - testy różne – pakiet otwarty</t>
  </si>
  <si>
    <t>Test do szybkiego potwierdzenia in vitro produkcji karbapenemaz. Metoda dla Enterobacteriaceae i Pseudomonas aeruginosa. Z odczynnikiem do reakcji.</t>
  </si>
  <si>
    <t>Kwas fenyloboronowy w probówkach (a 2 ml)</t>
  </si>
  <si>
    <t>na zapotrzebowanie</t>
  </si>
  <si>
    <t>BioMaxima?</t>
  </si>
  <si>
    <t>Podłoże płynne  do hodowli Trichomonas sp w probówkach o pojemności 2-2,5 ml (jest teraz w Argencie od 09.2015 pakowane po 10 szt)</t>
  </si>
  <si>
    <t>Biomaxima?</t>
  </si>
  <si>
    <t>Wymagany termin ważności  dla Trichomedium w probówkach ok 3 m-cy</t>
  </si>
  <si>
    <t>PAKIET 19 - testy immunochromatograficzne (otwarty)</t>
  </si>
  <si>
    <t>Testy immunochromatograficzne do oznaczania przeciwciał IgM Chlamydophila pneumoniae z krwi z palca lub z surowicy</t>
  </si>
  <si>
    <t>Testy immunochromatograficzne do oznaczania przeciwciał IgM Mycoplasma pneumoniae z krwi z palca lub z surowicy</t>
  </si>
  <si>
    <r>
      <t xml:space="preserve"> Test immunochromatograficzny do wykrywania antygenu </t>
    </r>
    <r>
      <rPr>
        <b/>
        <u/>
        <sz val="10"/>
        <rFont val="Arial"/>
        <family val="2"/>
        <charset val="238"/>
      </rPr>
      <t>Giardia lamblia i Cryptosporidium</t>
    </r>
    <r>
      <rPr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>w próbkach kału</t>
    </r>
  </si>
  <si>
    <t>Alpha</t>
  </si>
  <si>
    <r>
      <t xml:space="preserve"> Test immunochromatograficzny kasetkowy do wykrywania antygenu </t>
    </r>
    <r>
      <rPr>
        <b/>
        <u/>
        <sz val="10"/>
        <rFont val="Arial"/>
        <family val="2"/>
        <charset val="238"/>
      </rPr>
      <t>Giardia lamblia</t>
    </r>
    <r>
      <rPr>
        <sz val="10"/>
        <rFont val="Arial"/>
        <family val="2"/>
      </rPr>
      <t xml:space="preserve"> o czułości i swoistości od 99.9% i powyżej</t>
    </r>
  </si>
  <si>
    <t>BioMaxima</t>
  </si>
  <si>
    <t>Testy immunochromatograficzne do oznaczania antygenu Helikobacter pylorii w kale o czułości i swoistości 99,9 % i powyzej</t>
  </si>
  <si>
    <r>
      <t xml:space="preserve">Testy immunochromatograficzne do oznaczania antygenów </t>
    </r>
    <r>
      <rPr>
        <b/>
        <u/>
        <sz val="10"/>
        <color indexed="8"/>
        <rFont val="Arial"/>
        <family val="2"/>
        <charset val="238"/>
      </rPr>
      <t>grypy A/B</t>
    </r>
    <r>
      <rPr>
        <sz val="10"/>
        <color indexed="8"/>
        <rFont val="Arial"/>
        <family val="2"/>
      </rPr>
      <t xml:space="preserve"> w wymazach z nosogardła z różnicowaniem grupy A i B + zestaw do pobierania</t>
    </r>
  </si>
  <si>
    <t>ICD-9:F73               F 78            test</t>
  </si>
  <si>
    <r>
      <t xml:space="preserve">Testy immunochromatograficzne do oznaczania antygenu </t>
    </r>
    <r>
      <rPr>
        <b/>
        <u/>
        <sz val="10"/>
        <color indexed="8"/>
        <rFont val="Arial"/>
        <family val="2"/>
        <charset val="238"/>
      </rPr>
      <t>Streptococcus pyogenes</t>
    </r>
    <r>
      <rPr>
        <sz val="10"/>
        <color indexed="8"/>
        <rFont val="Arial"/>
        <family val="2"/>
      </rPr>
      <t xml:space="preserve"> z nosogardła+zestaw do pobierania i kontrola dodatnia w zestawie</t>
    </r>
  </si>
  <si>
    <r>
      <t xml:space="preserve">Testy immunochromatograficzne do oznaczania antygenu </t>
    </r>
    <r>
      <rPr>
        <b/>
        <u/>
        <sz val="10"/>
        <color indexed="8"/>
        <rFont val="Arial"/>
        <family val="2"/>
        <charset val="238"/>
      </rPr>
      <t>Chlamydia trachomatis</t>
    </r>
    <r>
      <rPr>
        <sz val="10"/>
        <color indexed="8"/>
        <rFont val="Arial"/>
        <family val="2"/>
      </rPr>
      <t xml:space="preserve"> z moczu i wymazów z dróg rodnych+zestaw do pobierania</t>
    </r>
  </si>
  <si>
    <r>
      <t xml:space="preserve">Test immunochromatograficzny do wykrywania antygenu </t>
    </r>
    <r>
      <rPr>
        <b/>
        <sz val="11"/>
        <color indexed="8"/>
        <rFont val="Arial"/>
        <family val="2"/>
        <charset val="238"/>
      </rPr>
      <t>Streptococcus agalactiae</t>
    </r>
    <r>
      <rPr>
        <sz val="10"/>
        <color indexed="8"/>
        <rFont val="Arial"/>
        <family val="2"/>
      </rPr>
      <t xml:space="preserve"> w wymazach z dróg rodnych + zestaw do pobierania </t>
    </r>
  </si>
  <si>
    <r>
      <t>Test immunochromatograficzny do wykrywania antygenu pałeczek</t>
    </r>
    <r>
      <rPr>
        <b/>
        <sz val="12"/>
        <color indexed="8"/>
        <rFont val="Arial"/>
        <family val="2"/>
        <charset val="238"/>
      </rPr>
      <t xml:space="preserve"> Legionella</t>
    </r>
    <r>
      <rPr>
        <sz val="10"/>
        <color indexed="8"/>
        <rFont val="Arial"/>
        <family val="2"/>
      </rPr>
      <t xml:space="preserve"> w moczu (1 op.=12 testów)</t>
    </r>
  </si>
  <si>
    <r>
      <t xml:space="preserve">Test immunochromatograficzny do  wykrywania antygenu </t>
    </r>
    <r>
      <rPr>
        <b/>
        <sz val="10"/>
        <color indexed="8"/>
        <rFont val="Arial"/>
        <family val="2"/>
        <charset val="238"/>
      </rPr>
      <t>Streptococcus pneumoniae</t>
    </r>
    <r>
      <rPr>
        <sz val="10"/>
        <color indexed="8"/>
        <rFont val="Arial"/>
        <family val="2"/>
      </rPr>
      <t xml:space="preserve"> w moczu (1 op.=12 testów)</t>
    </r>
  </si>
  <si>
    <r>
      <t xml:space="preserve"> Test immunochromatograficzny do wykrywania antygenu  </t>
    </r>
    <r>
      <rPr>
        <b/>
        <sz val="12"/>
        <color indexed="8"/>
        <rFont val="Arial"/>
        <family val="2"/>
        <charset val="238"/>
      </rPr>
      <t>norowirusów</t>
    </r>
    <r>
      <rPr>
        <sz val="10"/>
        <color indexed="8"/>
        <rFont val="Arial"/>
        <family val="2"/>
      </rPr>
      <t xml:space="preserve"> w próbkach kału</t>
    </r>
  </si>
  <si>
    <r>
      <t xml:space="preserve"> Test immunochromatograficzny do wykrywania antygenów </t>
    </r>
    <r>
      <rPr>
        <b/>
        <sz val="11"/>
        <color indexed="8"/>
        <rFont val="Arial"/>
        <family val="2"/>
        <charset val="238"/>
      </rPr>
      <t>Campylobacter</t>
    </r>
    <r>
      <rPr>
        <sz val="10"/>
        <color indexed="8"/>
        <rFont val="Arial"/>
        <family val="2"/>
      </rPr>
      <t xml:space="preserve"> spp  w próbkach kału</t>
    </r>
  </si>
  <si>
    <r>
      <t xml:space="preserve">Test płytkowy immunochromatograficzny do równoczesnego wykrywania toksyn A/B </t>
    </r>
    <r>
      <rPr>
        <b/>
        <u/>
        <sz val="10"/>
        <color indexed="8"/>
        <rFont val="Arial"/>
        <family val="2"/>
        <charset val="238"/>
      </rPr>
      <t>Clostridium difficile</t>
    </r>
    <r>
      <rPr>
        <sz val="10"/>
        <color indexed="8"/>
        <rFont val="Arial"/>
        <family val="2"/>
      </rPr>
      <t xml:space="preserve"> oraz dehydrogenazy glutaminianowej(GDH). Koniugat - przeciwciała przeciwko toksynom A/B oraz GDH. Wykrywalność toksynyA - min. 0.7 ng/ml, toksyny B- min.0.2 ng/ml, GDH - min. 0.8 ng/ml. Kontrola dodatnia (antygen) i skalowane pipetki zawarte w zestawie.</t>
    </r>
  </si>
  <si>
    <r>
      <t xml:space="preserve">Test immunochromatograficzny do oznaczania antygenów </t>
    </r>
    <r>
      <rPr>
        <b/>
        <u/>
        <sz val="10"/>
        <rFont val="Arial"/>
        <family val="2"/>
        <charset val="238"/>
      </rPr>
      <t>RSV i Adenowirusów</t>
    </r>
    <r>
      <rPr>
        <sz val="10"/>
        <rFont val="Arial"/>
        <family val="2"/>
      </rPr>
      <t xml:space="preserve"> w próbkach z układu oddechowego</t>
    </r>
  </si>
  <si>
    <t>Terminy ważności dla produktów pakietu 24 w dniu dostawy musi wynosić minimum 2/3  całego terminu ważności.</t>
  </si>
  <si>
    <t>PAKIET 20- diagnostyka zakażeń płynu mózgowo-rdzeniowego</t>
  </si>
  <si>
    <r>
      <t>Test w płynie mózgowo-rdzeniowym z uwzględnieniem Neisseria meningitidis A,B,C,Y,W135, S. pneumoniae, H. Influenzae                               (</t>
    </r>
    <r>
      <rPr>
        <sz val="10"/>
        <color indexed="10"/>
        <rFont val="Arial"/>
        <family val="2"/>
        <charset val="238"/>
      </rPr>
      <t>op.=30 testów)</t>
    </r>
  </si>
  <si>
    <t>PAKIET  21- Testy biochemiczne do szybkiej identyfikacji drobnoustrojów wraz z odczynnikami do przygotowania i odczytu testów-metoda manualna(niepodzielny)</t>
  </si>
  <si>
    <t>Testy do identyfikacji pałeczek Gram(-) z rodz. Enterobacteriaceae. Czas inkubacji 4 godz.(20)</t>
  </si>
  <si>
    <t>Testy do identyfikacji pałeczek Gram(-) niefermentujących. Czas inkubacji 4 godz.</t>
  </si>
  <si>
    <t>Testy do identyfikacji Staphylococcus spp. Czas inkubacji 4 godz.</t>
  </si>
  <si>
    <t>Sprawdzić!! (na fakt 24,19/test)</t>
  </si>
  <si>
    <t>Testy do identyfikacji Streptococcus spp. Czas inkubacji 4 godz.(op.20 testów)</t>
  </si>
  <si>
    <t>Testy do identyfikacji beztlenowców Gram(+) i Gram(-). Czas inkubacji 4 godz.</t>
  </si>
  <si>
    <t>Rapid inoculum fluid (op.20 szt) !!!!!!dodatkowo!!!do strep spp</t>
  </si>
  <si>
    <t>`</t>
  </si>
  <si>
    <t>PAKIET 22 - Testy biochemiczne do  identyfikacji drobnoustrojów wraz z odczynnikami do przygotowania i odczytu testów-metoda manualna(niepodzielny)</t>
  </si>
  <si>
    <t>Testy do identyfikacji Staphylococcus spp. 24 cech biochemicznych. Czas inkubacji 24-48 godz.</t>
  </si>
  <si>
    <t>Test do identyfikacji Enterococcus spp. Czas inkubacji 24-48 godz.</t>
  </si>
  <si>
    <t>PAKIET 23 - zestawy do identyfikacji biochemicznej manualnej, testy, krążki diagnostyczne (zamknięty)</t>
  </si>
  <si>
    <t>Krążki z glukozą i błękitem bromotymolowym  BC                                  (1 op = 50 krążków)</t>
  </si>
  <si>
    <t>Krążki do wykrywania Haemophilus spp. XV  (1 op=50 krążków)</t>
  </si>
  <si>
    <t>Krążki z furazolidonem 100 ug do różnicowania Staphylococcus od Micrococcus( 1op=50 krążków)</t>
  </si>
  <si>
    <t>Krązki diagnostyczne z optochiną do diagnostyki  Streptococcus pneumoniae  (1 op. = 50 krążków)</t>
  </si>
  <si>
    <r>
      <t xml:space="preserve">PAKIET 24 - diagnostyka zakażeń układu moczowo-płciowego </t>
    </r>
    <r>
      <rPr>
        <b/>
        <sz val="10"/>
        <color indexed="10"/>
        <rFont val="Arial"/>
        <family val="2"/>
        <charset val="238"/>
      </rPr>
      <t>ZAMKNIĘTY</t>
    </r>
  </si>
  <si>
    <t>Mycoplasma, Ureaplazma- hodowla z antybiogramem
(1 op=20-25 testów)</t>
  </si>
  <si>
    <t>odczynnik Kovacs'a</t>
  </si>
  <si>
    <t>100ml</t>
  </si>
  <si>
    <t>papierki wskaźnikowe DUOTEST do mierzenia pH 5.0-8.0</t>
  </si>
  <si>
    <t>1op.</t>
  </si>
  <si>
    <t>bufory do ph metru 4,6,9</t>
  </si>
  <si>
    <t>szybkie testy do wykrywanie patogenów moczopłciowych</t>
  </si>
  <si>
    <t>(kombi)</t>
  </si>
  <si>
    <t>jedno oznaczenie</t>
  </si>
  <si>
    <t>Eza bacteriologiczna z polisterenu oczko 1ml/igła sterylna pakowana po 20 sztuk</t>
  </si>
  <si>
    <t>biomerieux</t>
  </si>
  <si>
    <t>argenta</t>
  </si>
  <si>
    <t>graso</t>
  </si>
  <si>
    <t>biomaxima</t>
  </si>
  <si>
    <t>pasków</t>
  </si>
  <si>
    <r>
      <t xml:space="preserve">na umowie doliczone odczynniki- </t>
    </r>
    <r>
      <rPr>
        <b/>
        <sz val="10"/>
        <rFont val="Arial"/>
        <family val="2"/>
        <charset val="238"/>
      </rPr>
      <t>cała wartość brutto pakietu 3654,02</t>
    </r>
  </si>
  <si>
    <t>diagmed</t>
  </si>
  <si>
    <t>pakiet dla diagmed</t>
  </si>
  <si>
    <t xml:space="preserve">MAMY ROZLICZAĆ WG CEN BRUTTO !!!!, a nie netto </t>
  </si>
  <si>
    <t>zeszło ilość op</t>
  </si>
  <si>
    <t>Ilość bad</t>
  </si>
  <si>
    <t>ilość opak</t>
  </si>
  <si>
    <t>cena jednostk. + VAT(brutto)</t>
  </si>
  <si>
    <t>kod</t>
  </si>
  <si>
    <t>firma</t>
  </si>
  <si>
    <t>Liofilchem</t>
  </si>
  <si>
    <t>PAKIETY</t>
  </si>
  <si>
    <t>ZAMÓWIENIE UMOWA</t>
  </si>
  <si>
    <t>ZESZŁO Z  UMOWY</t>
  </si>
  <si>
    <t>ZOSTAŁO DO WYDANIA</t>
  </si>
  <si>
    <t>U 2/2016</t>
  </si>
  <si>
    <t>U 7/2016</t>
  </si>
  <si>
    <t>U 1/2016</t>
  </si>
  <si>
    <t>U 4/2016</t>
  </si>
  <si>
    <t>U 5/2016</t>
  </si>
  <si>
    <t>U 6/2016</t>
  </si>
  <si>
    <t>U 3/2016</t>
  </si>
  <si>
    <t>FIRMY</t>
  </si>
  <si>
    <t>UMOWY</t>
  </si>
  <si>
    <r>
      <t xml:space="preserve">Testy immunochromatograficzne do oznaczania antygenu </t>
    </r>
    <r>
      <rPr>
        <b/>
        <u/>
        <sz val="11"/>
        <color indexed="8"/>
        <rFont val="Garamond"/>
        <family val="1"/>
        <charset val="238"/>
      </rPr>
      <t>Chlamydia trachomatis</t>
    </r>
    <r>
      <rPr>
        <sz val="11"/>
        <color indexed="8"/>
        <rFont val="Garamond"/>
        <family val="1"/>
        <charset val="238"/>
      </rPr>
      <t xml:space="preserve"> z moczu i wymazów z dróg rodnych+zestaw do pobierania</t>
    </r>
  </si>
  <si>
    <t>odczynnik do testu INDOL</t>
  </si>
  <si>
    <t>odczynnik do testu FENYLOALANINA</t>
  </si>
  <si>
    <t>Parafinowy olej sterylizowany</t>
  </si>
  <si>
    <t>ONPtest</t>
  </si>
  <si>
    <r>
      <t xml:space="preserve">Testy immunoenzymatyczny do oznaczania przeciwciał IgM </t>
    </r>
    <r>
      <rPr>
        <b/>
        <sz val="12"/>
        <color indexed="8"/>
        <rFont val="Garamond"/>
        <family val="1"/>
        <charset val="238"/>
      </rPr>
      <t>Mycoplasma pneumoniae</t>
    </r>
    <r>
      <rPr>
        <sz val="10"/>
        <color indexed="8"/>
        <rFont val="Garamond"/>
        <family val="1"/>
        <charset val="238"/>
      </rPr>
      <t xml:space="preserve"> z krwi z palca lub z surowicy</t>
    </r>
  </si>
  <si>
    <t>cena opakowania+VAT(8%)</t>
  </si>
  <si>
    <r>
      <t xml:space="preserve">argenta </t>
    </r>
    <r>
      <rPr>
        <sz val="8"/>
        <color indexed="8"/>
        <rFont val="Arial"/>
        <family val="2"/>
        <charset val="238"/>
      </rPr>
      <t>umowa z dnia 14.03.16 r</t>
    </r>
  </si>
  <si>
    <r>
      <t xml:space="preserve">Lateks do identyfikacji  E.coli (EPEC) metoda gotowania </t>
    </r>
    <r>
      <rPr>
        <b/>
        <sz val="10"/>
        <color indexed="10"/>
        <rFont val="Arial"/>
        <family val="2"/>
        <charset val="238"/>
      </rPr>
      <t/>
    </r>
  </si>
  <si>
    <t>Lateks EPEC ,odczynnik wieloważny A (5)</t>
  </si>
  <si>
    <t>Lateks EPEC odczynnik wieloważny B</t>
  </si>
  <si>
    <t>Lateks EPEC odczynnik  wieloważny C</t>
  </si>
  <si>
    <t>500ml</t>
  </si>
  <si>
    <t>błękit Loefflera</t>
  </si>
  <si>
    <t>czerwiec - na zapotrzebowanie z firmy Diag-med. 20szt, cena jednostkowa 27,60brutto</t>
  </si>
  <si>
    <t>lateks SS wielow, B, D - na zapotrzebow po 8ml(12.08.2016r.)</t>
  </si>
  <si>
    <t>sierpień - na zapotrzebowanie z firmy Diag-med. 10szt, cena jednostkowa 27,60brutto</t>
  </si>
  <si>
    <r>
      <t xml:space="preserve">Podłoże transportowo-wzrostowe do </t>
    </r>
    <r>
      <rPr>
        <sz val="10"/>
        <color indexed="10"/>
        <rFont val="Garamond"/>
        <family val="1"/>
        <charset val="238"/>
      </rPr>
      <t>grzybów dermatofitowych</t>
    </r>
    <r>
      <rPr>
        <sz val="10"/>
        <color indexed="8"/>
        <rFont val="Garamond"/>
        <family val="1"/>
        <charset val="238"/>
      </rPr>
      <t xml:space="preserve"> z czerwieną fenolową jako wskaźnik </t>
    </r>
  </si>
  <si>
    <t>Pipety Pasteura z kapilarną częścią roboczą, sterylne, pakowane po 5 sztuk, poj. 1-3 ml, długość do 15 cm, w tym ok. 500 kalibrowanych</t>
  </si>
  <si>
    <t>Wymazówki z aplikatorem aluminiowym i wacikiem wiskozowym, z podłożem Amies bez węgla, ø13x165mm</t>
  </si>
  <si>
    <t>Krążki do wykrywania Haemophilus spp. V 
(1op=50 krążków)</t>
  </si>
  <si>
    <t>Krążki do wykrywania Haemophilus spp. X 
(1op=50 krążków)</t>
  </si>
  <si>
    <t>Pakiet 19 (poz. 3,4,5,6-BC i BXV, BX, BV)</t>
  </si>
  <si>
    <t>Dostarczyć instrukcję wykonania i odczytu.</t>
  </si>
  <si>
    <t>Testy do identyfikacji Neisseria/Haemophilus. Czas inkubacji 4godz. +inokulum+odczynniki.</t>
  </si>
  <si>
    <t xml:space="preserve">Testy do identyfikacji Candida sp. Czas inkubacji 4godz. + inokulum+odczynniki. </t>
  </si>
  <si>
    <t xml:space="preserve">Termin ważności: dla podłoży z krwią min. 4 do 6  tygodni, dla pozostałych podłoży min. 6 do 8 tygodni </t>
  </si>
  <si>
    <t xml:space="preserve"> Podłoża stałe na płytkach o średnicy 90 mm, pakowane po 5,10,20 sztuk.</t>
  </si>
  <si>
    <t xml:space="preserve">Wymagania ogólne - paski gradientowe </t>
  </si>
  <si>
    <t>Bulion do wybiórczego namnażania Str. agalactiae, dwufazowy, inkubacja 18 godz,  w probówkach TH</t>
  </si>
  <si>
    <t>Karty do identyfikacji bakterii Gram/-/ ujemnych i Gram (+)</t>
  </si>
  <si>
    <t>Karty antybiogramowe dla bakterii Gram/-/ ujemnych i Gram (+)dodatnich</t>
  </si>
  <si>
    <t>Polipepton pepton mięsny (500g)</t>
  </si>
  <si>
    <t>Lateks do oznaczania Streptococcus pneumoniae z hodowli (op.= 60 oznaczeń)</t>
  </si>
  <si>
    <t>Odczynnik wieloważny grup B-E i G (8ml)</t>
  </si>
  <si>
    <t>Odczynnik jednoważny grupy D (8ml)</t>
  </si>
  <si>
    <t>Odczynnik jednoważny grupy B (8ml)</t>
  </si>
  <si>
    <t>Odczynnik jednoważny grupy C1 (8ml)</t>
  </si>
  <si>
    <t>Odczynnik jednoważny grupy C2 (8ml)</t>
  </si>
  <si>
    <t xml:space="preserve">Lateks wieloważny A </t>
  </si>
  <si>
    <t xml:space="preserve">Lateks wieloważny B </t>
  </si>
  <si>
    <t xml:space="preserve">Lateks wielowazny C </t>
  </si>
  <si>
    <t>Pseudomonas aeruginosa ATCC 27853</t>
  </si>
  <si>
    <t>Streptococcus pneumoniae ATCC 49619</t>
  </si>
  <si>
    <t>Podłoże chromogenne do wykrywania szczepów wytwarzających karbapenemazy - CRE</t>
  </si>
  <si>
    <t>Podłoża Schaedler Agar z vit K 3 i z  5% krwią baranią</t>
  </si>
  <si>
    <t>Krążki do oznaczania lekowrażliwości drobnoustrojów,  zestaw antybiotyków  wg aktualnych  wymagań  EUCAST i CLSI (1 op=50 krążków)</t>
  </si>
  <si>
    <t>podłoże Mueller-Hinton agar z kloksacyliną</t>
  </si>
  <si>
    <t>2. Testy pakowane hermetycznie z pochłaniaczem wilgoci.</t>
  </si>
  <si>
    <t>3. Formularze wyników zawarte w zestawie.</t>
  </si>
  <si>
    <t>4. Identyfikacja jednego drobnoustroju przy zastosowaniu jednego panelu testowego.</t>
  </si>
  <si>
    <t>5. W ramach wynagrodzenia umownego Wykonawca zobowiązany będzie zapewnić odczyt profilu /oprogramowanie/</t>
  </si>
  <si>
    <t>6. Metodyka wykonania testu w języku polskim</t>
  </si>
  <si>
    <t>7. Termin ważności minimum 12 miesięcy od daty zakupu.</t>
  </si>
  <si>
    <t>Szczep wzorcowy powinien:</t>
  </si>
  <si>
    <t>1/posiadać formę liofilizatu</t>
  </si>
  <si>
    <t xml:space="preserve"> Przechowywanie płytek w temp. 6 - 12°C</t>
  </si>
  <si>
    <t>Wykonawca zobowiązuje się do udzielania konsultacji merytorycznych.</t>
  </si>
  <si>
    <t>Każda fiolka musi posiadać etykietę z nazwą antybiotyku, jego stężeniem, datą ważności i numerem serii.</t>
  </si>
  <si>
    <t>Pakiet 3 (produkty do mikrobiologii manualnej)</t>
  </si>
  <si>
    <t>po rozmowie 8.12.2016 z przedstawicielem Argenty - zamówienie noramlnie na przetarg</t>
  </si>
  <si>
    <t>OPIS PRZEDMIOTU ZAMÓWIENIA</t>
  </si>
  <si>
    <t xml:space="preserve">ZAŁĄCZNIK  „A” </t>
  </si>
  <si>
    <t>Formularz cenowy</t>
  </si>
  <si>
    <t>Karty antybiogramowe dla grzybów drożdżopodobnych</t>
  </si>
  <si>
    <t>Jednostopniowy test kasetkowy immunochromatograficzny,do jednoczesnego wykrywania antygenu grypy A, grypy B, RSV i adenowirusa  w próbkach wymazów z nosa, popłuczyn z nosogardzieli i aspiratów z układu oddechowego. (Najbardziej obecnie istotne szczepy: influenzae A (H3N2) oraz (H1N1)) W zestawie załączone wymazówki do pobierania wymazów z nosogardzieli.</t>
  </si>
  <si>
    <t xml:space="preserve">Wkłady do wytwarzania atmosfery beztlenowej do torebek. Zestaw zawierający torebki oraz zamykający klips.
</t>
  </si>
  <si>
    <t xml:space="preserve">        1. ogólną charakterystykę pożywki: kolor, pH, sterylność, żyzność</t>
  </si>
  <si>
    <t xml:space="preserve">        2.  nr serii,data produkcji, data ważności</t>
  </si>
  <si>
    <t xml:space="preserve">Na płytkach z podłożami stałymi wymagany nadruk z nazwą płytki, nazwą producenta, nr serii, data ważności </t>
  </si>
  <si>
    <t>Nazwa przedmiotu zamówienia</t>
  </si>
  <si>
    <t>Ilość (A)</t>
  </si>
  <si>
    <t>Cena brutto (B)</t>
  </si>
  <si>
    <t>Wartość brutto (A*B)</t>
  </si>
  <si>
    <t>stawka VAT</t>
  </si>
  <si>
    <t>Oferowany produkt</t>
  </si>
  <si>
    <t>Producent</t>
  </si>
  <si>
    <t>Test do wykrywania karbapenemaz klasy A (gł.KPC), B (MBL, NDM-1, VIM) i D (OXA) u Enterobacteriaceae, Pseudomonas spp. oraz Acinetobacter sp. z możliwością wykonania badania z podłoża Columbia, TSA i Mueller Hinton. Paski testowe + odczynniki niezbędne do wykonania (op.=10testów) Załączona metodyka.</t>
  </si>
  <si>
    <r>
      <t xml:space="preserve">Lateks do identyfikacji antygenów E.coli (EPEC) metoda gotowania </t>
    </r>
    <r>
      <rPr>
        <sz val="10"/>
        <color indexed="10"/>
        <rFont val="Arial"/>
        <family val="2"/>
        <charset val="238"/>
      </rPr>
      <t/>
    </r>
  </si>
  <si>
    <t xml:space="preserve">        3. opis morfologii kolonii wyrosłych na pożywkach stałych</t>
  </si>
  <si>
    <t>Na wezwanie Zamawiającego należy załączyć pozytywną opinię KORLD.</t>
  </si>
  <si>
    <t xml:space="preserve"> a) świadectwo kontroli jakości dla każdej partii produktów zawierające</t>
  </si>
  <si>
    <t>b) do płytek chromogennych wymagane dostarczenie kolorowych folderów do interpretacji odczytu wraz z piewszą dostawą.</t>
  </si>
  <si>
    <t>Do każdego zestawu Wykonawca wraz z dostawą dołączy świadectwo jakości lub inny dokumeny w języku polskim zawierający:</t>
  </si>
  <si>
    <t>FN beztlenowa z neutralizatorem antybiotyków                                                          (1op=100 butelek)</t>
  </si>
  <si>
    <t>Podłoże do izolacji Staphylococcus spp (Chapman - podłoże z mannitolem i NaCL))</t>
  </si>
  <si>
    <t>Krążki diagnostyczne z optochiną (5 ug) do diagnostyki  Streptococcus pneumoniae  (1 op. = 50 krążków)</t>
  </si>
  <si>
    <t xml:space="preserve">    </t>
  </si>
  <si>
    <t>Krążki do wykrywania Haemophilus spp. XV (1op=50 krążków)</t>
  </si>
  <si>
    <t>Triptic Soy Agar (500g)</t>
  </si>
  <si>
    <t>Salmonella Shigella Agar (500g)</t>
  </si>
  <si>
    <t>Zestaw do wstępnej identyfikacji i oznaczania lekowrażliwości drobnoustrojów wywołujących infekcje układu oddechowego bezpośrednio z materiału klinicznego. (1op.=10 testów)</t>
  </si>
  <si>
    <t xml:space="preserve"> Wymagane dokumenty dołączone do każdej dostawy (w formie pisemnej lub elektronicznej):</t>
  </si>
  <si>
    <t>Zestaw do wstępnej identyfikacji i oznaczania lekowrażliwości drobnoustrojów wywołujących infekcje układu moczo-płciowego z rodzaju Gardnerella vaginalis, Trichomonas vaginalis, Candida albicans oraz Candida sp.bezpośrednio z materiału klinicznego. (1op.=10 testów)</t>
  </si>
  <si>
    <t>Krążki z glukozą i błękitem bromotymolowym BC (1op=50 krążków)</t>
  </si>
  <si>
    <t>Pakiet 9</t>
  </si>
  <si>
    <t>2/ posiadać status pasażu pierwszego</t>
  </si>
  <si>
    <t>1. nazwę szczepu wzorcowego wraz z numerem ATCC, lub NCTC, numerem serii</t>
  </si>
  <si>
    <t>5. porcedurę ożywiania szczepu</t>
  </si>
  <si>
    <t>Poz.10</t>
  </si>
  <si>
    <t>Test do oznaczania lekowrażliwości drożdżaków na antymykotyki w jednym stężeniu. Oznaczenie lekowrażliwości na: amfoterycynę B, nystatynę, flucytozynę, ekonazol, ketokonazol, mikonazol i flukonazol. Test na tacce składający się z dwóch szeregów w każdym szeregu po 8 studzienek. op. = 30testów.</t>
  </si>
  <si>
    <t>Wymagania ogólne -  test - układ oddechowy</t>
  </si>
  <si>
    <t>Wymagania ogólne -  test - układ moczo-płciowy</t>
  </si>
  <si>
    <t>Krążki z nowobiocyną (5ug)  do identyfikacji Staphylococcus saprophyticus (1 op=50 krążków)</t>
  </si>
  <si>
    <t>Krążki z furazolidonem (100 ug) do różnicowania Staphylococcus od Micrococcus (1op=50 krążków)</t>
  </si>
  <si>
    <t>Poz. 1-3</t>
  </si>
  <si>
    <t>Staphylococcus aureus ATCC 25923</t>
  </si>
  <si>
    <t xml:space="preserve">Kwas fenyloboronowy </t>
  </si>
  <si>
    <t>Odczynnik Kovacsa</t>
  </si>
  <si>
    <t>Pakiet 5</t>
  </si>
  <si>
    <t>Jednostopniowy test kasetkowy immunochromatograficzny,do jednoczesnego wykrywania antygenu Norowirusów, Rotawirusów i Adenowirusów w próbkach kału.</t>
  </si>
  <si>
    <t>Błękit metylenowy wg Loefflera (wodno-alkoholowy z wodorotlenkiem potasu)</t>
  </si>
  <si>
    <t>Pakiet 11 (szybkie testy)</t>
  </si>
  <si>
    <t>Pakiet 12 (testy do identyfikacji biochemicznej)</t>
  </si>
  <si>
    <t>Pakiet 13</t>
  </si>
  <si>
    <t>Pakiet 14</t>
  </si>
  <si>
    <t>Podłoże nieprzezroczyste chromogenne do oceny ilościowej i identyfikacji drobnoustrojów wyhodowanych z posiewów moczu UTI</t>
  </si>
  <si>
    <t xml:space="preserve">Podłożę do hodowli i izolacji chorobotwórczych gatunków Neisseria. </t>
  </si>
  <si>
    <t>Podłoże chromogenne  do izolacji i wstępnej identyfikacji Staphylococcus aureus SAID</t>
  </si>
  <si>
    <t>Odczynnik do przygotowania zawiesiny drobnoustrojów-SALINE SOLUTION 3x500ML</t>
  </si>
  <si>
    <t>standardy zmętnienia KIT DENSICHEK PLUS STANDARDS</t>
  </si>
  <si>
    <t>Podłoże Agar Sabourauda  z gentamycyną i chloramfenikolem</t>
  </si>
  <si>
    <t>cefinase - krążki z nitrocefiną - test do wykrywania penicylinaz</t>
  </si>
  <si>
    <t>Szybki, immunochromatograficzny test, złożony z dwóch kasetek do identyfikacji 4 karbapenemaz w jednym oznaczeniu. Oznaczenie dla karbapenemaz typu OXA-48, KPC, NDM i VIM bezpośrednio z kolonii bakteryjnej.</t>
  </si>
  <si>
    <t>Metanol czda</t>
  </si>
  <si>
    <t>Gram Reagent B: Iodine, op.500ml</t>
  </si>
  <si>
    <t>Gram Reagent C: Crystal Violet, op.500ml</t>
  </si>
  <si>
    <t xml:space="preserve">Karty do identyfikacji tlenowych wytwarzających endospory mikroorganizmów z rodziny Bacillaceae BCL </t>
  </si>
  <si>
    <t>Podłoże Triptic Soy Bulion w probówkach</t>
  </si>
  <si>
    <t>Podłoże Brain Heart Infusion w probówkach</t>
  </si>
  <si>
    <t>Indol Reagent</t>
  </si>
  <si>
    <t>VP I Reagent</t>
  </si>
  <si>
    <t>VP II Reagent</t>
  </si>
  <si>
    <t>TDA Reagent</t>
  </si>
  <si>
    <t>NIT A Reagent</t>
  </si>
  <si>
    <t>NIT B Reagent</t>
  </si>
  <si>
    <t>Cynk</t>
  </si>
  <si>
    <t>Środek czyszczący dysze, 250ml</t>
  </si>
  <si>
    <t>Środek czyszczący, 500ml</t>
  </si>
  <si>
    <t>Poz. 25-29</t>
  </si>
  <si>
    <t>Podłoże wybiórczo-różnicujące  do wykrywania i identyfikacji S.agalactiae (szczepy hemolizujące i niehemolizujące) GBS transparentne, do inkubacji w atmosferze tlenowej, pakowane po 10szt.</t>
  </si>
  <si>
    <t>Test do wykrywania antygenów i do identyfikacji                     N. meningitidis A,C,Y/W135,                                      B/E.coli K1,                                                            H.influenzae b,                                                                      Str. pneumoniae,                                                      Streptococcus B.                                                                    W zestawie kontrola dodatnia i ujemna. (op.=25 testów)</t>
  </si>
  <si>
    <t>Karty antybiogramowe dla bakterii Gram/-/ujemnych (AST-N330, AST-N331, AST-N332) i Gram (+)dodatnich (AST-ST03, AST-P643, AST-P644)</t>
  </si>
  <si>
    <t>Probówki okrągłodenne z polistyrenu 12x75mm bez podziałki i kołnierza, przejrzyste z możliwością oceny zmętnienia w densytometrze</t>
  </si>
  <si>
    <t>Gram Reagent A: with Safranin, op.=500ml</t>
  </si>
  <si>
    <t>Poz. 4-8</t>
  </si>
  <si>
    <t>Poz.9</t>
  </si>
  <si>
    <t>Wymagania ogólne -  Barwienie metodą automatyczną</t>
  </si>
  <si>
    <t>Na probówkach z podłożami płynnymi wymagany nadruk lub etykieta z nazwą produktu, nr serii, data ważności</t>
  </si>
  <si>
    <t xml:space="preserve">        2.  nr serii, data produkcji, data ważności</t>
  </si>
  <si>
    <t>Kompletny zestaw testowy składający się z 10 paneli identyfikacyjnych, wzbogaconych podłoży, soli fizjologicznej oraz parafiny, 10 sterylnych nasączanych wymazówek pochodzących od jednaego producenta. Płytka testowa 32 dołkowa, wstępna identyfikacja: Mycoplasma hominis, Mycoplasma spp., Ureapasma urealyticum/parvum, Gardnerella vaginalis, Trichomonas vaginalis, Candida albicans Candida spp. Lekowrażliwość: levoflosacyna, doksycyklina, moksifloksacyjna, josamycyna.</t>
  </si>
  <si>
    <t>Karty do identyfikacji bakterii Gram/-/ujemnych - GN</t>
  </si>
  <si>
    <t>Karty do identyfikacji bakterii Gram/+/dodatnich - GP</t>
  </si>
  <si>
    <t>Ezy bakteriologiczne PS o pojemności 10ul sterylne pakowane po 20szt.</t>
  </si>
  <si>
    <t>Ezy bakteriologiczne kalibrowane z drutu kanthalowego 1 ul</t>
  </si>
  <si>
    <t>Ezy bakteriologiczne kalibrowane z drutu kanthalowego 10 ul</t>
  </si>
  <si>
    <t xml:space="preserve">Salmonella lateks kontrolny </t>
  </si>
  <si>
    <t>Fiolet krystaliczny, barwienie Grama, op.=250ml</t>
  </si>
  <si>
    <t>Płyn Lugola, barwienie  Grama op.=250ml</t>
  </si>
  <si>
    <t>Odbarwiacz, barwienie Grama op.=250ml</t>
  </si>
  <si>
    <t>Fuksyna zasadowa, barwienie Grama op.=250ml</t>
  </si>
  <si>
    <t>Odczynniki kompatybilne z barwiarką Aerospray BMI która jest własnością Zamawiającego.</t>
  </si>
  <si>
    <t>Wskaźnik atmosfery beztlenowej (op.=50 szt.)</t>
  </si>
  <si>
    <t xml:space="preserve">Testy do oznaczania wrażliwości na kolistynę. 1 opak. 5 x 8 ozn. wraz z bulionem
Parametry :
- test do oznaczania wrażliwości na kolistynę dla pałeczek z rodziny Enterobacteriaceae oraz pałeczek niefermentujących (Pseudomonas aeruginosa i Acinetobacter sp.)
- minimum 11 rozcieńczeń antybiotyku dla badanego drobnoustroju
- rekomendowane przez EUCAST    </t>
  </si>
  <si>
    <t>1. Do testów dołączone odczynniki do ich przygotowania i odczytu</t>
  </si>
  <si>
    <t>PAKIET 13 Diagostyka płynu mózgowo-rdzeniowego</t>
  </si>
  <si>
    <t xml:space="preserve">Wystandaryzowany zestaw mikrosubstratów do symulacji konwencjonalnych reakcji biochemiczny stosowanych do identyfikacji Enterobacteriaceae - 12 cech biochemicznych (zawierający m.in. Glukozę, indol, ureazę) </t>
  </si>
  <si>
    <t xml:space="preserve">Wystandaryzowany zestaw mikrosubstratów do symulacji konwencjonalnych reakcji biochemiczny stosowanych do identyfikacji Enterobacteriaceae - 12 cech biochemicznych (zawierający m.in. malonian, argininę, sacharozę) </t>
  </si>
  <si>
    <t>oprogramowanie do odczytu testów biochemicznych</t>
  </si>
  <si>
    <t>Probówki do aparatu VITEK z polistyrenu(12/75mm)  (1op=2000 szt)</t>
  </si>
  <si>
    <t xml:space="preserve">Test lateksowy do identyfikacji Staphylococcus aureus wykrywający białko A, czynnik zlepny (clumping factor), antygen związany ze strukturami powierzchniowymi/otoczkowymi (1op.=100ozn.)
</t>
  </si>
  <si>
    <t xml:space="preserve">        </t>
  </si>
  <si>
    <t>PAKIET NR 1 - identyfikacja biochemiczna,potwierdzanie mechanizmów oporności, oznaczania MIC met. automatyczną - aparat VITEK2 COMPACT</t>
  </si>
  <si>
    <t>PAKIET NR 2 - podłoża do posiewu krwi i płynów ustrojowych metodą automatyczną</t>
  </si>
  <si>
    <t xml:space="preserve">PAKIET NR 3  Produkty do mikrobiologii manualnej </t>
  </si>
  <si>
    <t xml:space="preserve">PAKIET NR 4 - podłoża sypkie </t>
  </si>
  <si>
    <t>PAKIET 5  - testy lateksowe</t>
  </si>
  <si>
    <t>PAKIET 6 - testy lateksowe do identyfikacji antygenów (metoda gotowania)</t>
  </si>
  <si>
    <t>PAKIET 7 - Surowice do aglutynacji szkiełkowej Salmonella spp.</t>
  </si>
  <si>
    <t xml:space="preserve">PAKIET  8- Diagnostyka bakterii beztlenowych i mikroaerofilnych </t>
  </si>
  <si>
    <t xml:space="preserve">PAKIET 9 - diagnostyka mikrobiologiczna - różne </t>
  </si>
  <si>
    <t xml:space="preserve">PAKIET 10 - sprzęt jednorazowy i ezy bakteriologiczne </t>
  </si>
  <si>
    <t xml:space="preserve">PAKIET 11 - szybkie testy immunochromatograficzne </t>
  </si>
  <si>
    <t xml:space="preserve">PAKIET 14 - diagnostyka zakażeń układu moczowo-płciowego </t>
  </si>
  <si>
    <t xml:space="preserve">PAKIET 15 - diagnostyka zakażeń i lekoopormności testami immunochromatograficznymi </t>
  </si>
  <si>
    <t xml:space="preserve">PAKIET 16 - odczynniki chemiczne i drobny sprzęt laboratoryjny </t>
  </si>
  <si>
    <r>
      <t>Podłoże chromogenne do wykrywania pałeczek z mechanizmami oporności typu</t>
    </r>
    <r>
      <rPr>
        <sz val="9"/>
        <color indexed="5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ESBL+</t>
    </r>
  </si>
  <si>
    <r>
      <t xml:space="preserve">Podłoże płynne </t>
    </r>
    <r>
      <rPr>
        <sz val="9"/>
        <rFont val="Arial"/>
        <family val="2"/>
        <charset val="238"/>
      </rPr>
      <t xml:space="preserve">Todd-Hewitta </t>
    </r>
    <r>
      <rPr>
        <sz val="9"/>
        <color indexed="8"/>
        <rFont val="Arial"/>
        <family val="2"/>
        <charset val="238"/>
      </rPr>
      <t>z dodatkiem kolistyny i kwasu nalidyksowego w probówkach po 5 ml</t>
    </r>
  </si>
  <si>
    <r>
      <t xml:space="preserve">Podłoże chromogenne  do wykrywania E. faecium i E. faecalis opornych na wankomycynę </t>
    </r>
    <r>
      <rPr>
        <sz val="9"/>
        <rFont val="Arial"/>
        <family val="2"/>
        <charset val="238"/>
      </rPr>
      <t>VRE</t>
    </r>
  </si>
  <si>
    <r>
      <t>Bulion z malonianem</t>
    </r>
    <r>
      <rPr>
        <b/>
        <sz val="9"/>
        <color indexed="4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(100g)</t>
    </r>
    <r>
      <rPr>
        <sz val="9"/>
        <rFont val="Arial"/>
        <family val="2"/>
        <charset val="238"/>
      </rPr>
      <t xml:space="preserve"> </t>
    </r>
  </si>
  <si>
    <r>
      <t xml:space="preserve">Selenite F Broth </t>
    </r>
    <r>
      <rPr>
        <sz val="9"/>
        <rFont val="Arial"/>
        <family val="2"/>
        <charset val="238"/>
      </rPr>
      <t>(500g)</t>
    </r>
  </si>
  <si>
    <r>
      <t>Lateks do identyfikacji paciorkowców</t>
    </r>
    <r>
      <rPr>
        <b/>
        <sz val="9"/>
        <color indexed="8"/>
        <rFont val="Arial"/>
        <family val="2"/>
        <charset val="238"/>
      </rPr>
      <t xml:space="preserve"> β-hemolizujących gr. A</t>
    </r>
    <r>
      <rPr>
        <sz val="9"/>
        <color indexed="8"/>
        <rFont val="Arial"/>
        <family val="2"/>
        <charset val="238"/>
      </rPr>
      <t xml:space="preserve"> + Enzym do ekstrakcji antygenów paciorkowców (Streptococcus sp.) liofilizowany  (op.= 50 oznaczeń)</t>
    </r>
  </si>
  <si>
    <r>
      <t>Lateks do identyfikacji paciorkowców</t>
    </r>
    <r>
      <rPr>
        <b/>
        <sz val="9"/>
        <color indexed="8"/>
        <rFont val="Arial"/>
        <family val="2"/>
        <charset val="238"/>
      </rPr>
      <t xml:space="preserve"> β-hemolizujących gr.B</t>
    </r>
    <r>
      <rPr>
        <sz val="9"/>
        <color indexed="8"/>
        <rFont val="Arial"/>
        <family val="2"/>
        <charset val="238"/>
      </rPr>
      <t xml:space="preserve"> + Enzym do ekstrakcji antygenów paciorkowców (Streptococcus sp.) liofilizowany (op.= 50 oznaczeń)</t>
    </r>
  </si>
  <si>
    <r>
      <t xml:space="preserve">Lateks do  </t>
    </r>
    <r>
      <rPr>
        <b/>
        <sz val="9"/>
        <color indexed="8"/>
        <rFont val="Arial"/>
        <family val="2"/>
        <charset val="238"/>
      </rPr>
      <t>paciorkowców β-hemolizujących grupy A,B,C,D,G,F</t>
    </r>
    <r>
      <rPr>
        <sz val="9"/>
        <color indexed="8"/>
        <rFont val="Arial"/>
        <family val="2"/>
        <charset val="238"/>
      </rPr>
      <t xml:space="preserve"> z enzymem (op.= 50 oznaczeń)</t>
    </r>
  </si>
  <si>
    <r>
      <t xml:space="preserve">Podłoże nieprzezroczyste chromogenne do  identyfikacji grzybów z rodzaju </t>
    </r>
    <r>
      <rPr>
        <b/>
        <sz val="9"/>
        <rFont val="Arial"/>
        <family val="2"/>
        <charset val="238"/>
      </rPr>
      <t>Candida z różnicowaniem na C.glabrata i C.krusei</t>
    </r>
  </si>
  <si>
    <t>Podłoże nieprzezroczyste chromogenne do izolacji  i wstepnej identyfikacj MRSA, odczyt po 18-24 godz</t>
  </si>
  <si>
    <r>
      <t xml:space="preserve">Testy immunochromatograficzne do oznaczania antygenów </t>
    </r>
    <r>
      <rPr>
        <b/>
        <u/>
        <sz val="9"/>
        <color indexed="8"/>
        <rFont val="Arial"/>
        <family val="2"/>
        <charset val="238"/>
      </rPr>
      <t>grypy A/B</t>
    </r>
    <r>
      <rPr>
        <sz val="9"/>
        <color indexed="8"/>
        <rFont val="Arial"/>
        <family val="2"/>
        <charset val="238"/>
      </rPr>
      <t xml:space="preserve"> w wymazach z nosogardła z różnicowaniem grupy A i B + zestaw do pobierania</t>
    </r>
  </si>
  <si>
    <r>
      <t xml:space="preserve">Testy immunochromatograficzne do oznaczania antygenu </t>
    </r>
    <r>
      <rPr>
        <b/>
        <sz val="9"/>
        <color indexed="8"/>
        <rFont val="Arial"/>
        <family val="2"/>
        <charset val="238"/>
      </rPr>
      <t>Streptococcus pyogenes</t>
    </r>
    <r>
      <rPr>
        <sz val="9"/>
        <color indexed="8"/>
        <rFont val="Arial"/>
        <family val="2"/>
        <charset val="238"/>
      </rPr>
      <t xml:space="preserve"> z nosogardła+zestaw do pobierania i kontrola dodatnia w zestawie. Czułość min. 95% w porównaniu do hodowli.</t>
    </r>
  </si>
  <si>
    <r>
      <t>Test immunochromatograficzny do wykrywania antygenu pałeczek</t>
    </r>
    <r>
      <rPr>
        <b/>
        <sz val="9"/>
        <color indexed="8"/>
        <rFont val="Arial"/>
        <family val="2"/>
        <charset val="238"/>
      </rPr>
      <t xml:space="preserve"> Legionella</t>
    </r>
    <r>
      <rPr>
        <sz val="9"/>
        <color indexed="8"/>
        <rFont val="Arial"/>
        <family val="2"/>
        <charset val="238"/>
      </rPr>
      <t xml:space="preserve"> w moczu (op.=10szt.)</t>
    </r>
  </si>
  <si>
    <r>
      <t xml:space="preserve">Test immunochromatograficzny do  wykrywania antygenu </t>
    </r>
    <r>
      <rPr>
        <b/>
        <sz val="9"/>
        <color indexed="8"/>
        <rFont val="Arial"/>
        <family val="2"/>
        <charset val="238"/>
      </rPr>
      <t>Streptococcus pneumoniae</t>
    </r>
    <r>
      <rPr>
        <sz val="9"/>
        <color indexed="8"/>
        <rFont val="Arial"/>
        <family val="2"/>
        <charset val="238"/>
      </rPr>
      <t xml:space="preserve"> w moczu. Czułość min. 79%, swoistość min. 84%.</t>
    </r>
  </si>
  <si>
    <r>
      <t xml:space="preserve">Test immunochromatograficzny do oznaczania antygenów </t>
    </r>
    <r>
      <rPr>
        <b/>
        <u/>
        <sz val="9"/>
        <rFont val="Arial"/>
        <family val="2"/>
        <charset val="238"/>
      </rPr>
      <t>RSV i Adenowirusów</t>
    </r>
    <r>
      <rPr>
        <sz val="9"/>
        <rFont val="Arial"/>
        <family val="2"/>
        <charset val="238"/>
      </rPr>
      <t xml:space="preserve"> w próbkach z układu oddechowego</t>
    </r>
  </si>
  <si>
    <r>
      <rPr>
        <b/>
        <sz val="9"/>
        <rFont val="Arial"/>
        <family val="2"/>
        <charset val="238"/>
      </rPr>
      <t>Giardia lamblia, test immunoenzymatyczny ELISA</t>
    </r>
    <r>
      <rPr>
        <sz val="9"/>
        <rFont val="Arial"/>
        <family val="2"/>
        <charset val="238"/>
      </rPr>
      <t>. Oparty o przeciwciała monoklonalne opłaszczające dołki płytki mikrotitracyjnej. Czułość i swoistość oferowanego testu - 100% bez względu na to czy test Giardia lamblia oceniony został przy użyciu świeżych próbek kału czy też próbek kału zakonserwowanych w formalinie lub SAF. Test maksymalnie 2 seriami płukań (maksymalnie 4 powtórzenia każda seria). Czułość 3ng/ml antygenu Giardia. Kontrola dodatnia w ilości minimum 3ml.</t>
    </r>
  </si>
  <si>
    <r>
      <t xml:space="preserve">Testy immunochromatograficzne do oznaczania antygenu </t>
    </r>
    <r>
      <rPr>
        <b/>
        <sz val="9"/>
        <color indexed="8"/>
        <rFont val="Arial"/>
        <family val="2"/>
        <charset val="238"/>
      </rPr>
      <t>Helikobacter pylorii</t>
    </r>
    <r>
      <rPr>
        <sz val="9"/>
        <color indexed="8"/>
        <rFont val="Arial"/>
        <family val="2"/>
        <charset val="238"/>
      </rPr>
      <t xml:space="preserve"> w kale o czułości i swoistości 99,9 % i powyżej w porównaniu do metod opartych na endoskopii.</t>
    </r>
  </si>
  <si>
    <r>
      <t xml:space="preserve"> Test immunochromatograficzny do wykrywania antygenu  </t>
    </r>
    <r>
      <rPr>
        <b/>
        <sz val="9"/>
        <color indexed="8"/>
        <rFont val="Arial"/>
        <family val="2"/>
        <charset val="238"/>
      </rPr>
      <t>norowirusów</t>
    </r>
    <r>
      <rPr>
        <sz val="9"/>
        <color indexed="8"/>
        <rFont val="Arial"/>
        <family val="2"/>
        <charset val="238"/>
      </rPr>
      <t xml:space="preserve"> w próbkach kału</t>
    </r>
  </si>
  <si>
    <r>
      <t xml:space="preserve"> Test immunochromatograficzny do wykrywania antygenów </t>
    </r>
    <r>
      <rPr>
        <b/>
        <sz val="9"/>
        <color indexed="8"/>
        <rFont val="Arial"/>
        <family val="2"/>
        <charset val="238"/>
      </rPr>
      <t>Campylobacter</t>
    </r>
    <r>
      <rPr>
        <sz val="9"/>
        <color indexed="8"/>
        <rFont val="Arial"/>
        <family val="2"/>
        <charset val="238"/>
      </rPr>
      <t xml:space="preserve"> spp.  w próbkach kału</t>
    </r>
  </si>
  <si>
    <r>
      <rPr>
        <b/>
        <sz val="9"/>
        <color indexed="8"/>
        <rFont val="Arial"/>
        <family val="2"/>
        <charset val="238"/>
      </rPr>
      <t>Clostridium difficile GDH</t>
    </r>
    <r>
      <rPr>
        <sz val="9"/>
        <color indexed="8"/>
        <rFont val="Arial"/>
        <family val="2"/>
        <charset val="238"/>
      </rPr>
      <t xml:space="preserve"> - Test płytkowy immunoenzymatyczny do  wykrywania dehydrogenazy glutaminianowej(GDH).  Wykrywalność GDH - min. 0.8 ng/ml. Kontrola dodatnia i ujemna oraz skalowane pipetki zawarte w zestawie.</t>
    </r>
  </si>
  <si>
    <r>
      <rPr>
        <b/>
        <sz val="9"/>
        <color indexed="8"/>
        <rFont val="Arial"/>
        <family val="2"/>
        <charset val="238"/>
      </rPr>
      <t>Clostridium difficile TOX A/B</t>
    </r>
    <r>
      <rPr>
        <sz val="9"/>
        <color indexed="8"/>
        <rFont val="Arial"/>
        <family val="2"/>
        <charset val="238"/>
      </rPr>
      <t xml:space="preserve"> - Test płytkowy immunoenzymatyczny. Wykrywalność toksyny A - min. 0.63 ng/ml, toksyny B- min.1.25 ng/ml. Kontrola dodatnia i ujemna oraz skalowane pipetki zawarte w zestawie.</t>
    </r>
  </si>
  <si>
    <r>
      <t xml:space="preserve">Test płytkowy, immunoenzymatyczny, jednostudzienkowy do </t>
    </r>
    <r>
      <rPr>
        <b/>
        <sz val="9"/>
        <color indexed="8"/>
        <rFont val="Arial"/>
        <family val="2"/>
        <charset val="238"/>
      </rPr>
      <t>równoczesnego</t>
    </r>
    <r>
      <rPr>
        <sz val="9"/>
        <color indexed="8"/>
        <rFont val="Arial"/>
        <family val="2"/>
        <charset val="238"/>
      </rPr>
      <t xml:space="preserve"> wykrywania </t>
    </r>
    <r>
      <rPr>
        <b/>
        <sz val="9"/>
        <color indexed="8"/>
        <rFont val="Arial"/>
        <family val="2"/>
        <charset val="238"/>
      </rPr>
      <t>toksyn A/B Clostridium difficile oraz dehudrazy glutaminianowej (GDH)</t>
    </r>
    <r>
      <rPr>
        <sz val="9"/>
        <color indexed="8"/>
        <rFont val="Arial"/>
        <family val="2"/>
        <charset val="238"/>
      </rPr>
      <t xml:space="preserve"> na jednej kasetce. Wykrywalność toksyny A - nie gorsza niż 0.7 ng/ml, toksyny B - nie gorsza niż 0.2 ng/ml, GDH - nie gorsza niż 0.8 ng/ml. Kontrola dodatnia (antygen) i skalowane pipetki zawarte w zestawie.</t>
    </r>
  </si>
  <si>
    <r>
      <t xml:space="preserve">Testy immunochromatograficzny do wykrywania antygenów wirusów odpowiedzialnych za biegunki u dzieci w kale </t>
    </r>
    <r>
      <rPr>
        <b/>
        <sz val="9"/>
        <rFont val="Arial"/>
        <family val="2"/>
        <charset val="238"/>
      </rPr>
      <t>ROTA ADENO</t>
    </r>
  </si>
  <si>
    <r>
      <t xml:space="preserve">Test immunochromatograficzny kasetkowy do oznaczania </t>
    </r>
    <r>
      <rPr>
        <b/>
        <sz val="9"/>
        <rFont val="Arial"/>
        <family val="2"/>
        <charset val="238"/>
      </rPr>
      <t>Chlamydia trachomatis</t>
    </r>
    <r>
      <rPr>
        <sz val="9"/>
        <rFont val="Arial"/>
        <family val="2"/>
        <charset val="238"/>
      </rPr>
      <t xml:space="preserve"> w wymazach z szyjki macicy u kobiet oraz wymazu z cewki moczowej i moczu mężczyzn (1op. = 20 testów) czułość &gt;88,5%, swoistość&gt;96,7, dokładność &gt;88,3%</t>
    </r>
  </si>
  <si>
    <r>
      <t>Testy do identyfikacji pałeczek Gram(-) z rodz. Enterobacteriaceae. Czas inkubacji 4 godz.</t>
    </r>
    <r>
      <rPr>
        <sz val="9"/>
        <rFont val="Arial"/>
        <family val="2"/>
        <charset val="238"/>
      </rPr>
      <t>+ inokulum + odczynniki.</t>
    </r>
    <r>
      <rPr>
        <sz val="9"/>
        <color indexed="6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1op. = 20 testów</t>
    </r>
  </si>
  <si>
    <r>
      <t>Testy do identyfikacji Streptococcus spp. Czas inkubacji 4 godz. (op.20 testów)</t>
    </r>
    <r>
      <rPr>
        <sz val="9"/>
        <rFont val="Arial"/>
        <family val="2"/>
        <charset val="238"/>
      </rPr>
      <t>+inokulum+odczynniki</t>
    </r>
    <r>
      <rPr>
        <sz val="9"/>
        <color indexed="6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1op. = 20 testów </t>
    </r>
  </si>
  <si>
    <r>
      <t>Testy do identyfikacji beztlenowców Gram(+) i Gram(-). Czas inkubacji 4 godz</t>
    </r>
    <r>
      <rPr>
        <sz val="9"/>
        <rFont val="Arial"/>
        <family val="2"/>
        <charset val="238"/>
      </rPr>
      <t>.+inokulum+odczynniki 1op. = 20 testów</t>
    </r>
  </si>
  <si>
    <r>
      <t xml:space="preserve">Testy immunoenzymatyczny do oznaczania przeciwciał IgM </t>
    </r>
    <r>
      <rPr>
        <b/>
        <sz val="9"/>
        <color indexed="8"/>
        <rFont val="Arial"/>
        <family val="2"/>
        <charset val="238"/>
      </rPr>
      <t>Mycoplasma pneumoniae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z krwi</t>
    </r>
    <r>
      <rPr>
        <sz val="9"/>
        <color indexed="8"/>
        <rFont val="Arial"/>
        <family val="2"/>
        <charset val="238"/>
      </rPr>
      <t xml:space="preserve"> z palca lub z surowicy</t>
    </r>
  </si>
  <si>
    <t xml:space="preserve">PAKIET 17 - odczynniki chemiczne i drobny sprzęt laboratoryjny </t>
  </si>
  <si>
    <t>Pakiet 17</t>
  </si>
  <si>
    <t xml:space="preserve">PAKIET 18 - odczynniki chemiczne i drobny sprzęt laboratoryjny </t>
  </si>
  <si>
    <t>Pakiet 18</t>
  </si>
  <si>
    <t xml:space="preserve">PAKIET 19 - odczynniki chemiczne i drobny sprzęt laboratoryjny </t>
  </si>
  <si>
    <t>Pakiet 19</t>
  </si>
  <si>
    <t xml:space="preserve">PAKIET 20 - odczynniki chemiczne i drobny sprzęt laboratoryjny </t>
  </si>
  <si>
    <t>Pakiet 20</t>
  </si>
  <si>
    <t xml:space="preserve">PAKIET 21 - odczynniki chemiczne i drobny sprzęt laboratoryjny </t>
  </si>
  <si>
    <t>Pakiet 21</t>
  </si>
  <si>
    <t xml:space="preserve">Stężenie  antybiotyku na krążku  powinno zawierać się w zakresie  90-125%  ustalonego stężenia.  Na wezwanie zamawiającego należy wraz z dostawą dostarczyć dokument producenta krążków antybiotykowych dotyczący kryteriów akceptacji zakresów stężenia antybiotyku zawartego na krążkach </t>
  </si>
  <si>
    <t>Kompletny zestaw testowy składający się z 10 paneli identyfikacyjnych, wzbogaconych podłoży, soli fizjologicznej oraz parafiny pochodzących od jednego producenta. Płytka testowa 32 dołkowa, wstępna identyfikacja: Streptococcus pneumoniae, Streptococcus pyogenes (Grupa A), Streptococcus agalactiae (Grupa B), Haemophilus infuenzae, Haemophilus spp., Staphylococcus aureus, Mycoplasma spp., Mycoplasma pneumoniae, Pseudomonas spp., Candida spp., Candida albicans. Lekowrażliwość: piperacylina/tazobactam, cefalotynę, ceftriakson, wankomycynę, lindamycynę, azytromycynę, erytromycynę, gentamycynę, ofloksacynę, trimetoprim/sulfmetoksazol, flukonazol, amfoterycynę, ketokonazol, itrakonazol.</t>
  </si>
  <si>
    <t>Z pierwszą dostawą wymagane są karty charakterystyki substancji niebezpiecznych, zgodnie z wykazem MZiOS (dopuszczalny nośnik elektroniczny)</t>
  </si>
  <si>
    <t>DMACA - odczynnik  do wykrywania indolu metodą barwną , papierkową na bibule filtracyjnej</t>
  </si>
  <si>
    <r>
      <t>1. Termin ważności minimum 12 m-cy. T</t>
    </r>
    <r>
      <rPr>
        <b/>
        <sz val="9"/>
        <color indexed="8"/>
        <rFont val="Arial"/>
        <family val="2"/>
        <charset val="238"/>
      </rPr>
      <t>erminy ważności dla produktów pakietu 12 w dniu dostawy musi wynosić minimum 2/3  całego terminu ważności.</t>
    </r>
  </si>
  <si>
    <r>
      <t>2. Na wezwanie Zamawiającego Wykonawca złoży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certyfikat ISO 13485</t>
    </r>
  </si>
  <si>
    <t>1. Minimalny termin ważności w momencie dostawy do laboratorium - 10 miesięcy.</t>
  </si>
  <si>
    <t>2. W zestawie wymagana kontrola dodatnia i ujemna</t>
  </si>
  <si>
    <r>
      <t xml:space="preserve">3. Na wezwanie Zamawiającego Wykonawca złoży 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certyfikat ISO 13485</t>
    </r>
  </si>
  <si>
    <t>3. Z pierwszą dostawą wymagane są karty charakterystyki substancji niebezpiecznych, zgodnie z wykazem MZiOS (dopuszczalny nośnik elektroniczny)</t>
  </si>
  <si>
    <t>4. Z pierwszą dostawą wymagane są karty charakterystyki substancji niebezpiecznych, zgodnie z wykazem MZiOS (dopuszczalny nośnik elektroniczny)</t>
  </si>
  <si>
    <t xml:space="preserve">PAKIET  12 - Testy biochemiczne 4godzinne do identyfikacji drobnoustrojów wraz z odczynnikami do przygotowania i odczytu testów-metoda manualna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</si>
</sst>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0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5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57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u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sz val="11"/>
      <color indexed="4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10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8"/>
      <name val="Garamond"/>
      <family val="1"/>
      <charset val="238"/>
    </font>
    <font>
      <b/>
      <u/>
      <sz val="10"/>
      <name val="Garamond"/>
      <family val="1"/>
      <charset val="238"/>
    </font>
    <font>
      <b/>
      <u/>
      <sz val="10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0"/>
      <color indexed="60"/>
      <name val="Garamond"/>
      <family val="1"/>
      <charset val="238"/>
    </font>
    <font>
      <sz val="7"/>
      <name val="Times New Roman"/>
      <family val="1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Garamond"/>
      <family val="1"/>
      <charset val="238"/>
    </font>
    <font>
      <b/>
      <sz val="10"/>
      <color indexed="57"/>
      <name val="Garamond"/>
      <family val="1"/>
      <charset val="238"/>
    </font>
    <font>
      <b/>
      <sz val="10"/>
      <name val="Garamond"/>
      <family val="1"/>
      <charset val="238"/>
    </font>
    <font>
      <sz val="10"/>
      <color indexed="52"/>
      <name val="Garamond"/>
      <family val="1"/>
      <charset val="238"/>
    </font>
    <font>
      <sz val="10"/>
      <color indexed="10"/>
      <name val="Arial"/>
      <family val="2"/>
      <charset val="238"/>
    </font>
    <font>
      <b/>
      <sz val="11"/>
      <name val="Garamond"/>
      <family val="1"/>
      <charset val="238"/>
    </font>
    <font>
      <b/>
      <sz val="9"/>
      <name val="Garamond"/>
      <family val="1"/>
      <charset val="238"/>
    </font>
    <font>
      <sz val="11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62"/>
      <name val="Garamond"/>
      <family val="1"/>
      <charset val="238"/>
    </font>
    <font>
      <b/>
      <sz val="10"/>
      <color indexed="57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name val="Czcionka tekstu podstawowego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Garamond"/>
      <family val="1"/>
      <charset val="238"/>
    </font>
    <font>
      <sz val="11"/>
      <color indexed="8"/>
      <name val="Garamond"/>
      <family val="1"/>
      <charset val="238"/>
    </font>
    <font>
      <b/>
      <u/>
      <sz val="11"/>
      <color indexed="8"/>
      <name val="Garamond"/>
      <family val="1"/>
      <charset val="238"/>
    </font>
    <font>
      <sz val="8"/>
      <color indexed="8"/>
      <name val="Arial"/>
      <family val="2"/>
      <charset val="238"/>
    </font>
    <font>
      <sz val="10"/>
      <color indexed="10"/>
      <name val="Garamond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5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49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Segoe UI"/>
      <family val="2"/>
      <charset val="238"/>
    </font>
    <font>
      <sz val="10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FF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2EAB1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164" fontId="83" fillId="0" borderId="0"/>
    <xf numFmtId="0" fontId="84" fillId="0" borderId="0"/>
    <xf numFmtId="0" fontId="10" fillId="0" borderId="0"/>
    <xf numFmtId="9" fontId="1" fillId="0" borderId="0" applyFill="0" applyBorder="0" applyAlignment="0" applyProtection="0"/>
  </cellStyleXfs>
  <cellXfs count="9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/>
    <xf numFmtId="0" fontId="0" fillId="0" borderId="3" xfId="0" applyBorder="1"/>
    <xf numFmtId="0" fontId="6" fillId="0" borderId="0" xfId="0" applyFont="1"/>
    <xf numFmtId="0" fontId="5" fillId="0" borderId="1" xfId="0" applyFont="1" applyBorder="1"/>
    <xf numFmtId="0" fontId="0" fillId="0" borderId="3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85" fillId="0" borderId="0" xfId="0" applyFont="1"/>
    <xf numFmtId="0" fontId="11" fillId="0" borderId="0" xfId="0" applyFont="1" applyAlignment="1">
      <alignment wrapText="1"/>
    </xf>
    <xf numFmtId="0" fontId="0" fillId="0" borderId="1" xfId="0" applyBorder="1"/>
    <xf numFmtId="0" fontId="6" fillId="0" borderId="4" xfId="0" applyFont="1" applyBorder="1" applyAlignment="1">
      <alignment wrapText="1"/>
    </xf>
    <xf numFmtId="0" fontId="0" fillId="0" borderId="4" xfId="0" applyBorder="1"/>
    <xf numFmtId="0" fontId="6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5" fillId="0" borderId="4" xfId="0" applyFont="1" applyBorder="1"/>
    <xf numFmtId="0" fontId="0" fillId="0" borderId="4" xfId="0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15" fillId="0" borderId="0" xfId="0" applyFont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0" fillId="0" borderId="10" xfId="0" applyBorder="1"/>
    <xf numFmtId="0" fontId="3" fillId="0" borderId="4" xfId="0" applyFont="1" applyBorder="1" applyAlignment="1">
      <alignment wrapText="1"/>
    </xf>
    <xf numFmtId="0" fontId="0" fillId="0" borderId="7" xfId="0" applyBorder="1"/>
    <xf numFmtId="0" fontId="0" fillId="0" borderId="11" xfId="0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4" xfId="0" applyFont="1" applyBorder="1"/>
    <xf numFmtId="0" fontId="6" fillId="0" borderId="1" xfId="0" applyFont="1" applyFill="1" applyBorder="1" applyAlignment="1">
      <alignment wrapText="1"/>
    </xf>
    <xf numFmtId="0" fontId="0" fillId="4" borderId="0" xfId="0" applyFill="1"/>
    <xf numFmtId="0" fontId="0" fillId="4" borderId="4" xfId="0" applyFill="1" applyBorder="1"/>
    <xf numFmtId="0" fontId="11" fillId="4" borderId="4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5" borderId="4" xfId="0" applyFill="1" applyBorder="1"/>
    <xf numFmtId="0" fontId="0" fillId="6" borderId="4" xfId="0" applyFill="1" applyBorder="1"/>
    <xf numFmtId="0" fontId="0" fillId="5" borderId="0" xfId="0" applyFill="1" applyAlignment="1">
      <alignment wrapText="1"/>
    </xf>
    <xf numFmtId="0" fontId="6" fillId="6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11" fillId="7" borderId="4" xfId="0" applyFont="1" applyFill="1" applyBorder="1" applyAlignment="1">
      <alignment wrapText="1"/>
    </xf>
    <xf numFmtId="0" fontId="0" fillId="6" borderId="4" xfId="0" applyFont="1" applyFill="1" applyBorder="1"/>
    <xf numFmtId="0" fontId="0" fillId="4" borderId="4" xfId="0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4" borderId="6" xfId="0" applyFill="1" applyBorder="1"/>
    <xf numFmtId="0" fontId="0" fillId="3" borderId="4" xfId="0" applyFill="1" applyBorder="1"/>
    <xf numFmtId="0" fontId="0" fillId="8" borderId="4" xfId="0" applyFill="1" applyBorder="1"/>
    <xf numFmtId="0" fontId="0" fillId="4" borderId="5" xfId="0" applyFill="1" applyBorder="1"/>
    <xf numFmtId="0" fontId="0" fillId="9" borderId="4" xfId="0" applyFill="1" applyBorder="1"/>
    <xf numFmtId="0" fontId="0" fillId="9" borderId="4" xfId="0" applyFill="1" applyBorder="1" applyAlignment="1">
      <alignment wrapText="1"/>
    </xf>
    <xf numFmtId="0" fontId="0" fillId="9" borderId="6" xfId="0" applyFill="1" applyBorder="1"/>
    <xf numFmtId="0" fontId="23" fillId="0" borderId="0" xfId="0" applyFont="1" applyAlignment="1">
      <alignment vertical="top"/>
    </xf>
    <xf numFmtId="0" fontId="26" fillId="0" borderId="4" xfId="2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Border="1"/>
    <xf numFmtId="0" fontId="0" fillId="0" borderId="0" xfId="0" applyFill="1" applyBorder="1"/>
    <xf numFmtId="0" fontId="28" fillId="0" borderId="4" xfId="0" applyFont="1" applyFill="1" applyBorder="1" applyAlignment="1">
      <alignment vertical="center" wrapText="1"/>
    </xf>
    <xf numFmtId="0" fontId="26" fillId="0" borderId="4" xfId="0" applyFont="1" applyFill="1" applyBorder="1"/>
    <xf numFmtId="0" fontId="26" fillId="0" borderId="4" xfId="0" applyFont="1" applyFill="1" applyBorder="1" applyAlignment="1">
      <alignment vertical="center" wrapText="1"/>
    </xf>
    <xf numFmtId="0" fontId="26" fillId="0" borderId="0" xfId="0" applyFont="1"/>
    <xf numFmtId="0" fontId="26" fillId="10" borderId="0" xfId="0" applyFont="1" applyFill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6" fillId="0" borderId="1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86" fillId="0" borderId="4" xfId="0" applyFont="1" applyBorder="1"/>
    <xf numFmtId="0" fontId="86" fillId="0" borderId="0" xfId="0" applyFont="1"/>
    <xf numFmtId="0" fontId="27" fillId="0" borderId="0" xfId="0" applyFont="1" applyFill="1" applyBorder="1" applyAlignment="1">
      <alignment horizontal="left" wrapText="1"/>
    </xf>
    <xf numFmtId="0" fontId="26" fillId="0" borderId="13" xfId="0" applyFont="1" applyFill="1" applyBorder="1"/>
    <xf numFmtId="0" fontId="26" fillId="0" borderId="13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26" fillId="0" borderId="4" xfId="1" applyFont="1" applyFill="1" applyBorder="1" applyAlignment="1">
      <alignment horizontal="left" vertical="center" wrapText="1"/>
    </xf>
    <xf numFmtId="164" fontId="26" fillId="0" borderId="4" xfId="1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13" xfId="0" applyFont="1" applyFill="1" applyBorder="1" applyAlignment="1">
      <alignment wrapText="1"/>
    </xf>
    <xf numFmtId="0" fontId="26" fillId="0" borderId="0" xfId="0" applyFont="1" applyFill="1"/>
    <xf numFmtId="0" fontId="5" fillId="0" borderId="4" xfId="0" applyFont="1" applyFill="1" applyBorder="1"/>
    <xf numFmtId="0" fontId="24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4" xfId="0" applyFill="1" applyBorder="1"/>
    <xf numFmtId="0" fontId="0" fillId="0" borderId="0" xfId="0" applyFill="1" applyAlignment="1">
      <alignment vertical="center"/>
    </xf>
    <xf numFmtId="0" fontId="26" fillId="0" borderId="13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2" fontId="26" fillId="0" borderId="4" xfId="0" applyNumberFormat="1" applyFont="1" applyFill="1" applyBorder="1"/>
    <xf numFmtId="0" fontId="87" fillId="0" borderId="4" xfId="0" applyFont="1" applyFill="1" applyBorder="1" applyAlignment="1">
      <alignment wrapText="1"/>
    </xf>
    <xf numFmtId="0" fontId="0" fillId="0" borderId="0" xfId="0" applyFill="1"/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7" fillId="0" borderId="0" xfId="0" applyFont="1" applyAlignment="1"/>
    <xf numFmtId="0" fontId="26" fillId="0" borderId="0" xfId="0" applyFont="1" applyBorder="1" applyAlignment="1"/>
    <xf numFmtId="0" fontId="46" fillId="0" borderId="0" xfId="0" applyFont="1" applyAlignment="1"/>
    <xf numFmtId="0" fontId="27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/>
    <xf numFmtId="0" fontId="26" fillId="10" borderId="0" xfId="0" applyFont="1" applyFill="1" applyAlignment="1"/>
    <xf numFmtId="0" fontId="26" fillId="10" borderId="0" xfId="0" applyFont="1" applyFill="1" applyBorder="1" applyAlignment="1"/>
    <xf numFmtId="0" fontId="30" fillId="10" borderId="0" xfId="0" applyFont="1" applyFill="1" applyBorder="1" applyAlignment="1"/>
    <xf numFmtId="0" fontId="0" fillId="0" borderId="0" xfId="0" applyAlignment="1">
      <alignment horizontal="center" vertical="center"/>
    </xf>
    <xf numFmtId="0" fontId="28" fillId="0" borderId="13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7" fillId="0" borderId="4" xfId="0" applyFont="1" applyFill="1" applyBorder="1" applyAlignment="1">
      <alignment horizontal="left" wrapText="1"/>
    </xf>
    <xf numFmtId="0" fontId="26" fillId="8" borderId="4" xfId="0" applyFont="1" applyFill="1" applyBorder="1"/>
    <xf numFmtId="0" fontId="26" fillId="8" borderId="4" xfId="0" applyFont="1" applyFill="1" applyBorder="1" applyAlignment="1">
      <alignment wrapText="1"/>
    </xf>
    <xf numFmtId="0" fontId="26" fillId="8" borderId="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3" fillId="0" borderId="0" xfId="0" applyFont="1" applyAlignment="1" applyProtection="1">
      <alignment vertical="top"/>
    </xf>
    <xf numFmtId="0" fontId="0" fillId="0" borderId="0" xfId="0" applyProtection="1"/>
    <xf numFmtId="0" fontId="0" fillId="0" borderId="0" xfId="0" applyFill="1" applyProtection="1"/>
    <xf numFmtId="0" fontId="23" fillId="0" borderId="0" xfId="0" applyFont="1" applyFill="1" applyAlignment="1" applyProtection="1">
      <alignment vertical="top"/>
    </xf>
    <xf numFmtId="0" fontId="34" fillId="0" borderId="4" xfId="0" applyFont="1" applyFill="1" applyBorder="1" applyAlignment="1" applyProtection="1">
      <alignment horizontal="left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left" vertical="center" wrapText="1"/>
    </xf>
    <xf numFmtId="2" fontId="34" fillId="0" borderId="13" xfId="0" applyNumberFormat="1" applyFont="1" applyFill="1" applyBorder="1" applyAlignment="1" applyProtection="1">
      <alignment horizontal="center" vertical="center" wrapText="1"/>
    </xf>
    <xf numFmtId="0" fontId="88" fillId="0" borderId="15" xfId="0" applyFont="1" applyFill="1" applyBorder="1" applyAlignment="1" applyProtection="1">
      <alignment horizontal="center" vertical="center" wrapText="1"/>
    </xf>
    <xf numFmtId="0" fontId="88" fillId="0" borderId="15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89" fillId="0" borderId="4" xfId="0" applyFont="1" applyFill="1" applyBorder="1" applyAlignment="1" applyProtection="1">
      <alignment horizontal="center" vertical="center" wrapText="1"/>
    </xf>
    <xf numFmtId="0" fontId="89" fillId="0" borderId="4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164" fontId="34" fillId="0" borderId="4" xfId="1" applyFont="1" applyFill="1" applyBorder="1" applyAlignment="1" applyProtection="1">
      <alignment horizontal="center" vertical="center" wrapText="1"/>
    </xf>
    <xf numFmtId="164" fontId="36" fillId="0" borderId="4" xfId="1" applyFont="1" applyFill="1" applyBorder="1" applyAlignment="1" applyProtection="1">
      <alignment horizontal="center" vertical="center" wrapText="1"/>
    </xf>
    <xf numFmtId="164" fontId="34" fillId="0" borderId="14" xfId="1" applyFont="1" applyFill="1" applyBorder="1" applyAlignment="1" applyProtection="1">
      <alignment horizontal="center" vertical="center" wrapText="1"/>
    </xf>
    <xf numFmtId="164" fontId="89" fillId="0" borderId="4" xfId="1" applyFont="1" applyFill="1" applyBorder="1" applyAlignment="1" applyProtection="1">
      <alignment horizontal="center" vertical="center" wrapText="1"/>
    </xf>
    <xf numFmtId="164" fontId="89" fillId="0" borderId="14" xfId="1" applyFont="1" applyFill="1" applyBorder="1" applyAlignment="1" applyProtection="1">
      <alignment horizontal="center" vertical="center" wrapText="1"/>
    </xf>
    <xf numFmtId="164" fontId="36" fillId="0" borderId="14" xfId="1" applyFont="1" applyFill="1" applyBorder="1" applyAlignment="1" applyProtection="1">
      <alignment horizontal="center" vertical="center" wrapText="1"/>
    </xf>
    <xf numFmtId="0" fontId="88" fillId="0" borderId="17" xfId="0" applyFont="1" applyFill="1" applyBorder="1" applyAlignment="1" applyProtection="1">
      <alignment horizontal="center" vertical="center" wrapText="1"/>
    </xf>
    <xf numFmtId="0" fontId="88" fillId="0" borderId="18" xfId="0" applyFont="1" applyFill="1" applyBorder="1" applyAlignment="1" applyProtection="1">
      <alignment horizontal="center" vertical="center" wrapText="1"/>
    </xf>
    <xf numFmtId="164" fontId="34" fillId="0" borderId="19" xfId="1" applyFont="1" applyFill="1" applyBorder="1" applyAlignment="1" applyProtection="1">
      <alignment horizontal="center" vertical="center" wrapText="1"/>
    </xf>
    <xf numFmtId="0" fontId="88" fillId="0" borderId="4" xfId="0" applyFont="1" applyFill="1" applyBorder="1" applyAlignment="1" applyProtection="1">
      <alignment horizontal="center" vertical="center" wrapText="1"/>
    </xf>
    <xf numFmtId="0" fontId="88" fillId="0" borderId="13" xfId="0" applyFont="1" applyFill="1" applyBorder="1" applyAlignment="1" applyProtection="1">
      <alignment horizontal="center" vertical="center"/>
    </xf>
    <xf numFmtId="164" fontId="34" fillId="0" borderId="20" xfId="1" applyFont="1" applyFill="1" applyBorder="1" applyAlignment="1" applyProtection="1">
      <alignment horizontal="center" vertical="center" wrapText="1"/>
    </xf>
    <xf numFmtId="0" fontId="34" fillId="0" borderId="4" xfId="2" applyFont="1" applyFill="1" applyBorder="1" applyAlignment="1" applyProtection="1">
      <alignment horizontal="center" vertical="center" wrapText="1"/>
    </xf>
    <xf numFmtId="0" fontId="31" fillId="0" borderId="0" xfId="0" applyFont="1" applyFill="1" applyProtection="1"/>
    <xf numFmtId="0" fontId="32" fillId="0" borderId="0" xfId="0" applyFont="1" applyFill="1" applyProtection="1"/>
    <xf numFmtId="0" fontId="27" fillId="0" borderId="0" xfId="0" applyFont="1" applyAlignment="1" applyProtection="1">
      <alignment horizontal="left" wrapText="1"/>
    </xf>
    <xf numFmtId="0" fontId="90" fillId="0" borderId="0" xfId="2" applyFont="1" applyProtection="1"/>
    <xf numFmtId="0" fontId="49" fillId="0" borderId="0" xfId="0" applyFont="1" applyAlignment="1" applyProtection="1">
      <alignment horizontal="left" wrapText="1"/>
    </xf>
    <xf numFmtId="0" fontId="33" fillId="0" borderId="0" xfId="0" applyFont="1" applyFill="1" applyProtection="1"/>
    <xf numFmtId="0" fontId="50" fillId="0" borderId="0" xfId="0" applyFont="1" applyAlignment="1" applyProtection="1"/>
    <xf numFmtId="0" fontId="51" fillId="0" borderId="0" xfId="0" applyFont="1" applyAlignment="1" applyProtection="1"/>
    <xf numFmtId="0" fontId="48" fillId="0" borderId="0" xfId="0" applyFont="1" applyAlignment="1" applyProtection="1"/>
    <xf numFmtId="0" fontId="91" fillId="0" borderId="0" xfId="0" applyFont="1" applyAlignment="1" applyProtection="1"/>
    <xf numFmtId="0" fontId="47" fillId="0" borderId="0" xfId="0" applyFont="1" applyAlignment="1" applyProtection="1"/>
    <xf numFmtId="0" fontId="50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27" fillId="0" borderId="0" xfId="0" applyFont="1" applyAlignment="1" applyProtection="1">
      <alignment wrapText="1"/>
    </xf>
    <xf numFmtId="0" fontId="26" fillId="0" borderId="0" xfId="0" applyFont="1" applyAlignment="1" applyProtection="1"/>
    <xf numFmtId="0" fontId="4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27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wrapText="1"/>
    </xf>
    <xf numFmtId="0" fontId="26" fillId="0" borderId="0" xfId="0" applyFont="1" applyFill="1" applyAlignment="1" applyProtection="1"/>
    <xf numFmtId="0" fontId="26" fillId="0" borderId="0" xfId="0" applyFont="1" applyFill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30" fillId="0" borderId="0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top"/>
    </xf>
    <xf numFmtId="0" fontId="30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/>
    <xf numFmtId="0" fontId="46" fillId="0" borderId="0" xfId="0" applyFont="1" applyBorder="1" applyAlignment="1" applyProtection="1">
      <alignment wrapText="1"/>
    </xf>
    <xf numFmtId="0" fontId="52" fillId="0" borderId="14" xfId="0" applyFont="1" applyFill="1" applyBorder="1" applyAlignment="1" applyProtection="1">
      <alignment horizontal="left"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 wrapText="1"/>
    </xf>
    <xf numFmtId="0" fontId="38" fillId="7" borderId="4" xfId="0" applyFont="1" applyFill="1" applyBorder="1" applyAlignment="1" applyProtection="1">
      <alignment horizontal="center" vertical="center" wrapText="1"/>
    </xf>
    <xf numFmtId="0" fontId="38" fillId="4" borderId="4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/>
    </xf>
    <xf numFmtId="0" fontId="59" fillId="0" borderId="4" xfId="0" applyFont="1" applyFill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34" fillId="0" borderId="6" xfId="0" applyFont="1" applyFill="1" applyBorder="1" applyAlignment="1" applyProtection="1">
      <alignment horizontal="center" vertical="center" wrapText="1"/>
    </xf>
    <xf numFmtId="0" fontId="34" fillId="8" borderId="4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89" fillId="0" borderId="0" xfId="0" applyFont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60" fillId="0" borderId="4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34" fillId="11" borderId="4" xfId="0" applyFont="1" applyFill="1" applyBorder="1" applyAlignment="1" applyProtection="1">
      <alignment horizontal="center" vertical="center"/>
    </xf>
    <xf numFmtId="0" fontId="11" fillId="12" borderId="0" xfId="0" applyFont="1" applyFill="1" applyAlignment="1">
      <alignment wrapText="1"/>
    </xf>
    <xf numFmtId="0" fontId="5" fillId="0" borderId="4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vertical="top" wrapText="1"/>
    </xf>
    <xf numFmtId="0" fontId="26" fillId="0" borderId="4" xfId="2" applyFont="1" applyBorder="1" applyAlignment="1">
      <alignment horizontal="center" vertical="center" wrapText="1"/>
    </xf>
    <xf numFmtId="0" fontId="26" fillId="0" borderId="4" xfId="2" applyFont="1" applyBorder="1" applyAlignment="1">
      <alignment horizontal="left" vertical="top" wrapText="1"/>
    </xf>
    <xf numFmtId="0" fontId="26" fillId="0" borderId="4" xfId="2" applyFont="1" applyBorder="1" applyAlignment="1">
      <alignment vertical="center"/>
    </xf>
    <xf numFmtId="0" fontId="26" fillId="0" borderId="4" xfId="2" applyFont="1" applyFill="1" applyBorder="1" applyAlignment="1">
      <alignment wrapText="1"/>
    </xf>
    <xf numFmtId="0" fontId="26" fillId="0" borderId="4" xfId="2" applyFont="1" applyFill="1" applyBorder="1" applyAlignment="1">
      <alignment vertical="center"/>
    </xf>
    <xf numFmtId="164" fontId="26" fillId="0" borderId="4" xfId="1" applyFont="1" applyFill="1" applyBorder="1" applyAlignment="1">
      <alignment horizontal="left" vertical="top" wrapText="1"/>
    </xf>
    <xf numFmtId="0" fontId="26" fillId="0" borderId="4" xfId="2" applyFont="1" applyBorder="1" applyAlignment="1">
      <alignment wrapText="1"/>
    </xf>
    <xf numFmtId="0" fontId="26" fillId="0" borderId="4" xfId="2" applyFont="1" applyFill="1" applyBorder="1"/>
    <xf numFmtId="0" fontId="23" fillId="0" borderId="4" xfId="0" applyFont="1" applyBorder="1" applyAlignment="1">
      <alignment vertical="top"/>
    </xf>
    <xf numFmtId="0" fontId="25" fillId="0" borderId="4" xfId="0" applyFont="1" applyBorder="1" applyAlignment="1">
      <alignment vertical="top" wrapText="1"/>
    </xf>
    <xf numFmtId="0" fontId="0" fillId="13" borderId="15" xfId="0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13" borderId="4" xfId="0" applyFill="1" applyBorder="1"/>
    <xf numFmtId="0" fontId="2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7" borderId="15" xfId="0" applyFill="1" applyBorder="1" applyAlignment="1">
      <alignment wrapText="1"/>
    </xf>
    <xf numFmtId="0" fontId="25" fillId="0" borderId="4" xfId="0" applyFont="1" applyFill="1" applyBorder="1" applyAlignment="1">
      <alignment vertical="top" wrapText="1"/>
    </xf>
    <xf numFmtId="0" fontId="0" fillId="14" borderId="4" xfId="0" applyFill="1" applyBorder="1"/>
    <xf numFmtId="0" fontId="0" fillId="4" borderId="0" xfId="0" applyFill="1" applyBorder="1"/>
    <xf numFmtId="0" fontId="0" fillId="0" borderId="15" xfId="0" applyBorder="1"/>
    <xf numFmtId="0" fontId="0" fillId="7" borderId="4" xfId="0" applyFill="1" applyBorder="1"/>
    <xf numFmtId="0" fontId="0" fillId="13" borderId="4" xfId="0" applyFill="1" applyBorder="1" applyAlignment="1">
      <alignment wrapText="1"/>
    </xf>
    <xf numFmtId="4" fontId="0" fillId="15" borderId="0" xfId="0" applyNumberFormat="1" applyFill="1"/>
    <xf numFmtId="0" fontId="0" fillId="13" borderId="5" xfId="0" applyFill="1" applyBorder="1"/>
    <xf numFmtId="0" fontId="0" fillId="16" borderId="0" xfId="0" applyFill="1" applyAlignment="1">
      <alignment wrapText="1"/>
    </xf>
    <xf numFmtId="0" fontId="31" fillId="16" borderId="4" xfId="0" applyFont="1" applyFill="1" applyBorder="1" applyAlignment="1">
      <alignment vertical="top"/>
    </xf>
    <xf numFmtId="4" fontId="0" fillId="14" borderId="4" xfId="0" applyNumberFormat="1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0" fillId="16" borderId="15" xfId="0" applyNumberFormat="1" applyFill="1" applyBorder="1"/>
    <xf numFmtId="0" fontId="0" fillId="6" borderId="0" xfId="0" applyFill="1"/>
    <xf numFmtId="0" fontId="24" fillId="0" borderId="4" xfId="0" applyFont="1" applyBorder="1" applyAlignment="1">
      <alignment vertical="top"/>
    </xf>
    <xf numFmtId="0" fontId="28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8" fillId="17" borderId="4" xfId="0" applyFont="1" applyFill="1" applyBorder="1" applyAlignment="1">
      <alignment horizontal="center" vertical="center" wrapText="1"/>
    </xf>
    <xf numFmtId="0" fontId="0" fillId="11" borderId="4" xfId="0" applyFill="1" applyBorder="1"/>
    <xf numFmtId="0" fontId="0" fillId="3" borderId="14" xfId="0" applyFill="1" applyBorder="1"/>
    <xf numFmtId="0" fontId="0" fillId="4" borderId="4" xfId="0" applyFill="1" applyBorder="1" applyAlignment="1"/>
    <xf numFmtId="164" fontId="0" fillId="0" borderId="15" xfId="0" applyNumberFormat="1" applyBorder="1"/>
    <xf numFmtId="0" fontId="26" fillId="17" borderId="4" xfId="0" applyFont="1" applyFill="1" applyBorder="1"/>
    <xf numFmtId="0" fontId="0" fillId="6" borderId="14" xfId="0" applyFill="1" applyBorder="1"/>
    <xf numFmtId="164" fontId="0" fillId="6" borderId="15" xfId="0" applyNumberFormat="1" applyFill="1" applyBorder="1"/>
    <xf numFmtId="0" fontId="26" fillId="10" borderId="4" xfId="0" applyFont="1" applyFill="1" applyBorder="1" applyAlignment="1">
      <alignment horizontal="center" vertical="center" wrapText="1"/>
    </xf>
    <xf numFmtId="0" fontId="0" fillId="17" borderId="4" xfId="0" applyFill="1" applyBorder="1"/>
    <xf numFmtId="0" fontId="26" fillId="18" borderId="4" xfId="0" applyFont="1" applyFill="1" applyBorder="1" applyAlignment="1">
      <alignment horizontal="center" vertical="center" wrapText="1"/>
    </xf>
    <xf numFmtId="0" fontId="26" fillId="18" borderId="4" xfId="0" applyFont="1" applyFill="1" applyBorder="1"/>
    <xf numFmtId="16" fontId="0" fillId="13" borderId="4" xfId="0" applyNumberFormat="1" applyFill="1" applyBorder="1"/>
    <xf numFmtId="0" fontId="26" fillId="0" borderId="4" xfId="0" applyFont="1" applyBorder="1" applyAlignment="1">
      <alignment vertical="center" wrapText="1"/>
    </xf>
    <xf numFmtId="0" fontId="26" fillId="13" borderId="4" xfId="0" applyFont="1" applyFill="1" applyBorder="1"/>
    <xf numFmtId="0" fontId="0" fillId="0" borderId="14" xfId="0" applyBorder="1"/>
    <xf numFmtId="0" fontId="0" fillId="4" borderId="20" xfId="0" applyFill="1" applyBorder="1"/>
    <xf numFmtId="0" fontId="6" fillId="6" borderId="0" xfId="0" applyFont="1" applyFill="1" applyBorder="1" applyAlignment="1">
      <alignment wrapText="1"/>
    </xf>
    <xf numFmtId="0" fontId="0" fillId="19" borderId="4" xfId="0" applyFill="1" applyBorder="1"/>
    <xf numFmtId="0" fontId="0" fillId="6" borderId="0" xfId="0" applyFont="1" applyFill="1"/>
    <xf numFmtId="0" fontId="0" fillId="20" borderId="4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20" borderId="4" xfId="0" applyFill="1" applyBorder="1"/>
    <xf numFmtId="0" fontId="26" fillId="21" borderId="4" xfId="0" applyFont="1" applyFill="1" applyBorder="1" applyAlignment="1">
      <alignment horizontal="center" vertical="center" wrapText="1"/>
    </xf>
    <xf numFmtId="0" fontId="26" fillId="0" borderId="13" xfId="0" applyFont="1" applyBorder="1"/>
    <xf numFmtId="0" fontId="0" fillId="13" borderId="15" xfId="0" applyFill="1" applyBorder="1"/>
    <xf numFmtId="0" fontId="26" fillId="10" borderId="4" xfId="0" applyFont="1" applyFill="1" applyBorder="1"/>
    <xf numFmtId="0" fontId="0" fillId="20" borderId="14" xfId="0" applyFill="1" applyBorder="1"/>
    <xf numFmtId="0" fontId="23" fillId="6" borderId="0" xfId="0" applyFont="1" applyFill="1" applyAlignment="1">
      <alignment vertical="top"/>
    </xf>
    <xf numFmtId="0" fontId="0" fillId="13" borderId="0" xfId="0" applyFill="1"/>
    <xf numFmtId="0" fontId="26" fillId="6" borderId="13" xfId="0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26" fillId="0" borderId="4" xfId="0" applyFont="1" applyBorder="1" applyAlignment="1">
      <alignment wrapText="1"/>
    </xf>
    <xf numFmtId="0" fontId="26" fillId="22" borderId="4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wrapText="1"/>
    </xf>
    <xf numFmtId="0" fontId="26" fillId="22" borderId="13" xfId="0" applyFont="1" applyFill="1" applyBorder="1" applyAlignment="1">
      <alignment horizontal="center" vertical="center" wrapText="1"/>
    </xf>
    <xf numFmtId="0" fontId="26" fillId="22" borderId="13" xfId="0" applyFont="1" applyFill="1" applyBorder="1"/>
    <xf numFmtId="0" fontId="26" fillId="23" borderId="4" xfId="0" applyFont="1" applyFill="1" applyBorder="1" applyAlignment="1">
      <alignment wrapText="1"/>
    </xf>
    <xf numFmtId="0" fontId="26" fillId="23" borderId="4" xfId="0" applyFont="1" applyFill="1" applyBorder="1" applyAlignment="1">
      <alignment horizontal="center" vertical="center" wrapText="1"/>
    </xf>
    <xf numFmtId="0" fontId="26" fillId="23" borderId="4" xfId="0" applyFont="1" applyFill="1" applyBorder="1"/>
    <xf numFmtId="0" fontId="26" fillId="23" borderId="13" xfId="0" applyFont="1" applyFill="1" applyBorder="1"/>
    <xf numFmtId="0" fontId="26" fillId="22" borderId="4" xfId="0" applyFont="1" applyFill="1" applyBorder="1" applyAlignment="1">
      <alignment wrapText="1"/>
    </xf>
    <xf numFmtId="0" fontId="26" fillId="22" borderId="4" xfId="0" applyFont="1" applyFill="1" applyBorder="1"/>
    <xf numFmtId="0" fontId="26" fillId="24" borderId="4" xfId="0" applyFont="1" applyFill="1" applyBorder="1" applyAlignment="1">
      <alignment wrapText="1"/>
    </xf>
    <xf numFmtId="0" fontId="26" fillId="24" borderId="4" xfId="0" applyFont="1" applyFill="1" applyBorder="1" applyAlignment="1">
      <alignment horizontal="center" vertical="center" wrapText="1"/>
    </xf>
    <xf numFmtId="0" fontId="26" fillId="24" borderId="13" xfId="0" applyFont="1" applyFill="1" applyBorder="1"/>
    <xf numFmtId="0" fontId="0" fillId="25" borderId="4" xfId="0" applyFill="1" applyBorder="1"/>
    <xf numFmtId="0" fontId="26" fillId="22" borderId="4" xfId="0" applyFont="1" applyFill="1" applyBorder="1" applyAlignment="1">
      <alignment horizontal="left" wrapText="1"/>
    </xf>
    <xf numFmtId="0" fontId="26" fillId="10" borderId="13" xfId="0" applyFont="1" applyFill="1" applyBorder="1"/>
    <xf numFmtId="0" fontId="26" fillId="0" borderId="0" xfId="0" applyFont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/>
    </xf>
    <xf numFmtId="0" fontId="26" fillId="10" borderId="1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wrapText="1"/>
    </xf>
    <xf numFmtId="0" fontId="46" fillId="0" borderId="4" xfId="0" applyFont="1" applyFill="1" applyBorder="1" applyAlignment="1">
      <alignment horizontal="left" vertical="top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wrapText="1"/>
    </xf>
    <xf numFmtId="0" fontId="27" fillId="0" borderId="16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49" fillId="0" borderId="4" xfId="0" applyFont="1" applyBorder="1" applyAlignment="1">
      <alignment wrapText="1"/>
    </xf>
    <xf numFmtId="0" fontId="27" fillId="13" borderId="4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87" fillId="0" borderId="15" xfId="0" applyFont="1" applyFill="1" applyBorder="1" applyAlignment="1">
      <alignment vertical="center" wrapText="1"/>
    </xf>
    <xf numFmtId="0" fontId="87" fillId="0" borderId="15" xfId="0" applyFont="1" applyFill="1" applyBorder="1" applyAlignment="1">
      <alignment horizontal="center" vertical="center"/>
    </xf>
    <xf numFmtId="0" fontId="0" fillId="8" borderId="4" xfId="0" applyFill="1" applyBorder="1" applyAlignment="1">
      <alignment wrapText="1"/>
    </xf>
    <xf numFmtId="0" fontId="86" fillId="10" borderId="4" xfId="0" applyFont="1" applyFill="1" applyBorder="1" applyAlignment="1">
      <alignment horizontal="center" vertical="center" wrapText="1"/>
    </xf>
    <xf numFmtId="0" fontId="86" fillId="10" borderId="4" xfId="0" applyFont="1" applyFill="1" applyBorder="1" applyAlignment="1">
      <alignment vertical="center" wrapText="1"/>
    </xf>
    <xf numFmtId="0" fontId="86" fillId="10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7" fillId="0" borderId="4" xfId="0" applyFont="1" applyBorder="1"/>
    <xf numFmtId="0" fontId="26" fillId="6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26" borderId="13" xfId="0" applyFont="1" applyFill="1" applyBorder="1" applyAlignment="1">
      <alignment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/>
    <xf numFmtId="0" fontId="26" fillId="26" borderId="13" xfId="0" applyFont="1" applyFill="1" applyBorder="1" applyAlignment="1">
      <alignment horizontal="left" vertical="center" wrapText="1"/>
    </xf>
    <xf numFmtId="0" fontId="26" fillId="26" borderId="4" xfId="0" applyFont="1" applyFill="1" applyBorder="1" applyAlignment="1">
      <alignment wrapText="1"/>
    </xf>
    <xf numFmtId="0" fontId="26" fillId="26" borderId="4" xfId="0" applyFont="1" applyFill="1" applyBorder="1" applyAlignment="1">
      <alignment horizontal="center" vertical="center" wrapText="1"/>
    </xf>
    <xf numFmtId="0" fontId="26" fillId="13" borderId="21" xfId="0" applyFont="1" applyFill="1" applyBorder="1"/>
    <xf numFmtId="0" fontId="0" fillId="13" borderId="0" xfId="0" applyFill="1" applyBorder="1"/>
    <xf numFmtId="0" fontId="26" fillId="0" borderId="13" xfId="0" applyFont="1" applyBorder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0" fillId="9" borderId="0" xfId="0" applyFill="1"/>
    <xf numFmtId="0" fontId="0" fillId="7" borderId="0" xfId="0" applyFill="1"/>
    <xf numFmtId="0" fontId="26" fillId="6" borderId="0" xfId="0" applyFont="1" applyFill="1" applyAlignment="1">
      <alignment wrapText="1"/>
    </xf>
    <xf numFmtId="0" fontId="26" fillId="6" borderId="0" xfId="0" applyFont="1" applyFill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wrapText="1"/>
    </xf>
    <xf numFmtId="2" fontId="26" fillId="0" borderId="4" xfId="0" applyNumberFormat="1" applyFont="1" applyFill="1" applyBorder="1" applyAlignment="1">
      <alignment vertical="center"/>
    </xf>
    <xf numFmtId="2" fontId="26" fillId="10" borderId="4" xfId="0" applyNumberFormat="1" applyFont="1" applyFill="1" applyBorder="1" applyAlignment="1">
      <alignment vertical="center"/>
    </xf>
    <xf numFmtId="0" fontId="26" fillId="10" borderId="16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10" borderId="16" xfId="0" applyFont="1" applyFill="1" applyBorder="1"/>
    <xf numFmtId="0" fontId="26" fillId="6" borderId="0" xfId="0" applyFont="1" applyFill="1"/>
    <xf numFmtId="0" fontId="26" fillId="4" borderId="0" xfId="0" applyFont="1" applyFill="1"/>
    <xf numFmtId="0" fontId="26" fillId="27" borderId="4" xfId="0" applyFont="1" applyFill="1" applyBorder="1"/>
    <xf numFmtId="0" fontId="26" fillId="4" borderId="4" xfId="0" applyFont="1" applyFill="1" applyBorder="1"/>
    <xf numFmtId="0" fontId="26" fillId="23" borderId="13" xfId="0" applyFont="1" applyFill="1" applyBorder="1" applyAlignment="1">
      <alignment wrapText="1"/>
    </xf>
    <xf numFmtId="0" fontId="26" fillId="23" borderId="13" xfId="0" applyFont="1" applyFill="1" applyBorder="1" applyAlignment="1">
      <alignment horizontal="center" vertical="center" wrapText="1"/>
    </xf>
    <xf numFmtId="0" fontId="26" fillId="6" borderId="4" xfId="0" applyFont="1" applyFill="1" applyBorder="1"/>
    <xf numFmtId="164" fontId="26" fillId="23" borderId="4" xfId="1" applyFont="1" applyFill="1" applyBorder="1" applyAlignment="1">
      <alignment horizontal="left" vertical="center" wrapText="1"/>
    </xf>
    <xf numFmtId="164" fontId="26" fillId="23" borderId="4" xfId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23" borderId="13" xfId="0" applyFont="1" applyFill="1" applyBorder="1" applyAlignment="1">
      <alignment vertical="center" wrapText="1"/>
    </xf>
    <xf numFmtId="0" fontId="26" fillId="23" borderId="13" xfId="0" applyFont="1" applyFill="1" applyBorder="1" applyAlignment="1">
      <alignment horizontal="center" wrapText="1"/>
    </xf>
    <xf numFmtId="0" fontId="26" fillId="23" borderId="4" xfId="0" applyFont="1" applyFill="1" applyBorder="1" applyAlignment="1">
      <alignment vertical="center" wrapText="1"/>
    </xf>
    <xf numFmtId="0" fontId="26" fillId="23" borderId="4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86" fillId="0" borderId="4" xfId="0" applyFont="1" applyBorder="1" applyAlignment="1">
      <alignment vertical="center" wrapText="1"/>
    </xf>
    <xf numFmtId="0" fontId="86" fillId="0" borderId="4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wrapText="1"/>
    </xf>
    <xf numFmtId="0" fontId="28" fillId="8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10" borderId="6" xfId="0" applyFont="1" applyFill="1" applyBorder="1"/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4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vertical="top" wrapText="1"/>
    </xf>
    <xf numFmtId="0" fontId="26" fillId="0" borderId="4" xfId="0" applyFont="1" applyBorder="1" applyAlignment="1">
      <alignment horizontal="right" vertical="center"/>
    </xf>
    <xf numFmtId="0" fontId="26" fillId="6" borderId="0" xfId="0" applyFont="1" applyFill="1" applyBorder="1" applyAlignment="1">
      <alignment wrapText="1"/>
    </xf>
    <xf numFmtId="0" fontId="26" fillId="0" borderId="4" xfId="0" applyFont="1" applyFill="1" applyBorder="1" applyAlignment="1">
      <alignment vertical="top" wrapText="1"/>
    </xf>
    <xf numFmtId="0" fontId="26" fillId="0" borderId="13" xfId="0" applyFont="1" applyBorder="1" applyAlignment="1">
      <alignment horizontal="right" vertical="center"/>
    </xf>
    <xf numFmtId="0" fontId="26" fillId="9" borderId="0" xfId="0" applyFont="1" applyFill="1" applyBorder="1" applyAlignment="1">
      <alignment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right" vertical="center"/>
    </xf>
    <xf numFmtId="0" fontId="26" fillId="9" borderId="4" xfId="0" applyFont="1" applyFill="1" applyBorder="1"/>
    <xf numFmtId="0" fontId="26" fillId="8" borderId="4" xfId="0" applyFont="1" applyFill="1" applyBorder="1" applyAlignment="1">
      <alignment vertical="top" wrapText="1"/>
    </xf>
    <xf numFmtId="0" fontId="28" fillId="0" borderId="0" xfId="0" applyFont="1" applyAlignment="1"/>
    <xf numFmtId="0" fontId="26" fillId="2" borderId="14" xfId="0" applyFont="1" applyFill="1" applyBorder="1" applyAlignment="1">
      <alignment horizontal="center" vertical="center" wrapText="1"/>
    </xf>
    <xf numFmtId="164" fontId="26" fillId="13" borderId="4" xfId="1" applyFont="1" applyFill="1" applyBorder="1" applyAlignment="1">
      <alignment horizontal="left" vertical="center" wrapText="1"/>
    </xf>
    <xf numFmtId="164" fontId="26" fillId="0" borderId="4" xfId="1" applyFont="1" applyFill="1" applyBorder="1" applyAlignment="1">
      <alignment horizontal="center" wrapText="1"/>
    </xf>
    <xf numFmtId="0" fontId="26" fillId="0" borderId="6" xfId="0" applyFont="1" applyFill="1" applyBorder="1" applyAlignment="1"/>
    <xf numFmtId="164" fontId="26" fillId="6" borderId="0" xfId="0" applyNumberFormat="1" applyFont="1" applyFill="1" applyAlignment="1"/>
    <xf numFmtId="164" fontId="26" fillId="0" borderId="4" xfId="0" applyNumberFormat="1" applyFont="1" applyBorder="1"/>
    <xf numFmtId="164" fontId="26" fillId="13" borderId="4" xfId="0" applyNumberFormat="1" applyFont="1" applyFill="1" applyBorder="1"/>
    <xf numFmtId="164" fontId="26" fillId="13" borderId="4" xfId="1" applyFont="1" applyFill="1" applyBorder="1" applyAlignment="1">
      <alignment horizontal="center" vertical="center" wrapText="1"/>
    </xf>
    <xf numFmtId="164" fontId="26" fillId="13" borderId="4" xfId="1" applyFont="1" applyFill="1" applyBorder="1" applyAlignment="1">
      <alignment horizontal="center" wrapText="1"/>
    </xf>
    <xf numFmtId="0" fontId="26" fillId="13" borderId="4" xfId="0" applyFont="1" applyFill="1" applyBorder="1" applyAlignment="1"/>
    <xf numFmtId="164" fontId="26" fillId="13" borderId="14" xfId="0" applyNumberFormat="1" applyFont="1" applyFill="1" applyBorder="1" applyAlignment="1"/>
    <xf numFmtId="164" fontId="28" fillId="6" borderId="4" xfId="0" applyNumberFormat="1" applyFont="1" applyFill="1" applyBorder="1"/>
    <xf numFmtId="0" fontId="28" fillId="22" borderId="13" xfId="0" applyFont="1" applyFill="1" applyBorder="1" applyAlignment="1">
      <alignment vertical="center" wrapText="1"/>
    </xf>
    <xf numFmtId="164" fontId="28" fillId="22" borderId="4" xfId="1" applyFont="1" applyFill="1" applyBorder="1" applyAlignment="1">
      <alignment horizontal="center" vertical="center" wrapText="1"/>
    </xf>
    <xf numFmtId="164" fontId="26" fillId="22" borderId="4" xfId="1" applyFont="1" applyFill="1" applyBorder="1" applyAlignment="1">
      <alignment horizontal="center" wrapText="1"/>
    </xf>
    <xf numFmtId="0" fontId="26" fillId="22" borderId="4" xfId="0" applyFont="1" applyFill="1" applyBorder="1" applyAlignment="1"/>
    <xf numFmtId="164" fontId="26" fillId="22" borderId="14" xfId="0" applyNumberFormat="1" applyFont="1" applyFill="1" applyBorder="1" applyAlignment="1"/>
    <xf numFmtId="164" fontId="26" fillId="4" borderId="4" xfId="0" applyNumberFormat="1" applyFont="1" applyFill="1" applyBorder="1"/>
    <xf numFmtId="164" fontId="26" fillId="22" borderId="14" xfId="1" applyFont="1" applyFill="1" applyBorder="1" applyAlignment="1">
      <alignment horizontal="center" wrapText="1"/>
    </xf>
    <xf numFmtId="0" fontId="84" fillId="27" borderId="4" xfId="4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/>
    <xf numFmtId="164" fontId="26" fillId="0" borderId="14" xfId="1" applyFont="1" applyFill="1" applyBorder="1" applyAlignment="1">
      <alignment horizontal="center" wrapText="1"/>
    </xf>
    <xf numFmtId="0" fontId="92" fillId="27" borderId="4" xfId="4" applyNumberFormat="1" applyFont="1" applyFill="1" applyBorder="1" applyAlignment="1">
      <alignment horizontal="center" vertical="center"/>
    </xf>
    <xf numFmtId="164" fontId="26" fillId="23" borderId="4" xfId="1" applyFont="1" applyFill="1" applyBorder="1" applyAlignment="1">
      <alignment horizontal="center" wrapText="1"/>
    </xf>
    <xf numFmtId="0" fontId="26" fillId="23" borderId="4" xfId="0" applyFont="1" applyFill="1" applyBorder="1" applyAlignment="1"/>
    <xf numFmtId="164" fontId="26" fillId="23" borderId="14" xfId="1" applyFont="1" applyFill="1" applyBorder="1" applyAlignment="1">
      <alignment horizontal="center" wrapText="1"/>
    </xf>
    <xf numFmtId="0" fontId="92" fillId="27" borderId="4" xfId="4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/>
    <xf numFmtId="0" fontId="26" fillId="23" borderId="4" xfId="0" applyFont="1" applyFill="1" applyBorder="1" applyAlignment="1">
      <alignment vertical="center"/>
    </xf>
    <xf numFmtId="164" fontId="26" fillId="23" borderId="14" xfId="1" applyFont="1" applyFill="1" applyBorder="1" applyAlignment="1">
      <alignment horizontal="center" vertical="center" wrapText="1"/>
    </xf>
    <xf numFmtId="1" fontId="92" fillId="27" borderId="4" xfId="4" applyNumberFormat="1" applyFont="1" applyFill="1" applyBorder="1" applyAlignment="1">
      <alignment horizontal="center" vertical="center"/>
    </xf>
    <xf numFmtId="164" fontId="86" fillId="23" borderId="4" xfId="1" applyFont="1" applyFill="1" applyBorder="1" applyAlignment="1">
      <alignment horizontal="left" vertical="center" wrapText="1"/>
    </xf>
    <xf numFmtId="164" fontId="86" fillId="23" borderId="4" xfId="1" applyFont="1" applyFill="1" applyBorder="1" applyAlignment="1">
      <alignment horizontal="center" vertical="center" wrapText="1"/>
    </xf>
    <xf numFmtId="0" fontId="86" fillId="23" borderId="4" xfId="0" applyFont="1" applyFill="1" applyBorder="1" applyAlignment="1">
      <alignment vertical="center"/>
    </xf>
    <xf numFmtId="164" fontId="86" fillId="23" borderId="14" xfId="1" applyFont="1" applyFill="1" applyBorder="1" applyAlignment="1">
      <alignment horizontal="center" vertical="center" wrapText="1"/>
    </xf>
    <xf numFmtId="10" fontId="92" fillId="27" borderId="4" xfId="4" applyNumberFormat="1" applyFont="1" applyFill="1" applyBorder="1" applyAlignment="1">
      <alignment horizontal="center" vertical="center" wrapText="1"/>
    </xf>
    <xf numFmtId="164" fontId="26" fillId="22" borderId="4" xfId="1" applyFont="1" applyFill="1" applyBorder="1" applyAlignment="1">
      <alignment horizontal="left" vertical="center" wrapText="1"/>
    </xf>
    <xf numFmtId="164" fontId="26" fillId="22" borderId="4" xfId="1" applyFont="1" applyFill="1" applyBorder="1" applyAlignment="1">
      <alignment horizontal="center" vertical="center" wrapText="1"/>
    </xf>
    <xf numFmtId="0" fontId="26" fillId="22" borderId="4" xfId="0" applyFont="1" applyFill="1" applyBorder="1" applyAlignment="1">
      <alignment vertical="center"/>
    </xf>
    <xf numFmtId="164" fontId="26" fillId="22" borderId="14" xfId="1" applyFont="1" applyFill="1" applyBorder="1" applyAlignment="1">
      <alignment horizontal="center" vertical="center" wrapText="1"/>
    </xf>
    <xf numFmtId="0" fontId="87" fillId="13" borderId="4" xfId="0" applyFont="1" applyFill="1" applyBorder="1" applyAlignment="1">
      <alignment vertical="center" wrapText="1"/>
    </xf>
    <xf numFmtId="0" fontId="87" fillId="13" borderId="15" xfId="0" applyFont="1" applyFill="1" applyBorder="1" applyAlignment="1">
      <alignment horizontal="center" vertical="center" wrapText="1"/>
    </xf>
    <xf numFmtId="0" fontId="87" fillId="13" borderId="4" xfId="0" applyFont="1" applyFill="1" applyBorder="1" applyAlignment="1">
      <alignment vertical="center"/>
    </xf>
    <xf numFmtId="164" fontId="26" fillId="13" borderId="14" xfId="1" applyFont="1" applyFill="1" applyBorder="1" applyAlignment="1">
      <alignment horizontal="center" vertical="center" wrapText="1"/>
    </xf>
    <xf numFmtId="0" fontId="87" fillId="13" borderId="13" xfId="0" applyFont="1" applyFill="1" applyBorder="1" applyAlignment="1">
      <alignment vertical="center" wrapText="1"/>
    </xf>
    <xf numFmtId="0" fontId="87" fillId="13" borderId="17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vertical="center"/>
    </xf>
    <xf numFmtId="0" fontId="87" fillId="10" borderId="13" xfId="0" applyFont="1" applyFill="1" applyBorder="1" applyAlignment="1">
      <alignment vertical="center" wrapText="1"/>
    </xf>
    <xf numFmtId="0" fontId="87" fillId="10" borderId="17" xfId="0" applyFont="1" applyFill="1" applyBorder="1" applyAlignment="1">
      <alignment horizontal="center" vertical="center" wrapText="1"/>
    </xf>
    <xf numFmtId="164" fontId="26" fillId="10" borderId="14" xfId="1" applyFont="1" applyFill="1" applyBorder="1" applyAlignment="1">
      <alignment horizontal="center" vertical="center" wrapText="1"/>
    </xf>
    <xf numFmtId="0" fontId="0" fillId="27" borderId="4" xfId="0" applyFill="1" applyBorder="1" applyAlignment="1">
      <alignment vertical="center" wrapText="1"/>
    </xf>
    <xf numFmtId="0" fontId="28" fillId="13" borderId="4" xfId="0" applyFont="1" applyFill="1" applyBorder="1" applyAlignment="1">
      <alignment horizontal="left" wrapText="1"/>
    </xf>
    <xf numFmtId="0" fontId="87" fillId="0" borderId="4" xfId="0" applyFont="1" applyFill="1" applyBorder="1" applyAlignment="1">
      <alignment horizontal="center" vertical="center"/>
    </xf>
    <xf numFmtId="164" fontId="26" fillId="6" borderId="19" xfId="1" applyFont="1" applyFill="1" applyBorder="1" applyAlignment="1">
      <alignment horizontal="center" vertical="center" wrapText="1"/>
    </xf>
    <xf numFmtId="0" fontId="0" fillId="27" borderId="4" xfId="0" applyFont="1" applyFill="1" applyBorder="1" applyAlignment="1">
      <alignment vertical="center" wrapText="1"/>
    </xf>
    <xf numFmtId="164" fontId="26" fillId="28" borderId="4" xfId="0" applyNumberFormat="1" applyFont="1" applyFill="1" applyBorder="1"/>
    <xf numFmtId="0" fontId="26" fillId="0" borderId="6" xfId="0" applyFont="1" applyBorder="1" applyAlignment="1">
      <alignment vertical="center" wrapText="1"/>
    </xf>
    <xf numFmtId="0" fontId="26" fillId="13" borderId="13" xfId="0" applyFont="1" applyFill="1" applyBorder="1" applyAlignment="1">
      <alignment wrapText="1"/>
    </xf>
    <xf numFmtId="0" fontId="26" fillId="13" borderId="13" xfId="0" applyFont="1" applyFill="1" applyBorder="1"/>
    <xf numFmtId="0" fontId="26" fillId="19" borderId="4" xfId="0" applyFont="1" applyFill="1" applyBorder="1"/>
    <xf numFmtId="0" fontId="27" fillId="6" borderId="0" xfId="0" applyFont="1" applyFill="1" applyBorder="1" applyAlignment="1">
      <alignment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29" borderId="5" xfId="0" applyFont="1" applyFill="1" applyBorder="1"/>
    <xf numFmtId="0" fontId="26" fillId="30" borderId="4" xfId="0" applyFont="1" applyFill="1" applyBorder="1" applyAlignment="1">
      <alignment vertical="center" wrapText="1"/>
    </xf>
    <xf numFmtId="0" fontId="26" fillId="30" borderId="4" xfId="0" applyFont="1" applyFill="1" applyBorder="1" applyAlignment="1">
      <alignment horizontal="center" vertical="center" wrapText="1"/>
    </xf>
    <xf numFmtId="0" fontId="26" fillId="30" borderId="4" xfId="0" applyFont="1" applyFill="1" applyBorder="1" applyAlignment="1">
      <alignment vertical="center"/>
    </xf>
    <xf numFmtId="0" fontId="26" fillId="13" borderId="0" xfId="0" applyFont="1" applyFill="1" applyBorder="1"/>
    <xf numFmtId="0" fontId="26" fillId="19" borderId="0" xfId="0" applyFont="1" applyFill="1" applyBorder="1"/>
    <xf numFmtId="0" fontId="26" fillId="9" borderId="13" xfId="0" applyFont="1" applyFill="1" applyBorder="1" applyAlignment="1">
      <alignment vertical="center" wrapText="1"/>
    </xf>
    <xf numFmtId="0" fontId="26" fillId="23" borderId="0" xfId="0" applyFont="1" applyFill="1" applyAlignment="1">
      <alignment horizontal="center" vertical="center" wrapText="1"/>
    </xf>
    <xf numFmtId="0" fontId="26" fillId="9" borderId="4" xfId="0" applyFont="1" applyFill="1" applyBorder="1" applyAlignment="1">
      <alignment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87" fillId="0" borderId="17" xfId="0" applyFont="1" applyBorder="1" applyAlignment="1">
      <alignment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7" xfId="0" applyFont="1" applyBorder="1"/>
    <xf numFmtId="0" fontId="87" fillId="26" borderId="17" xfId="0" applyFont="1" applyFill="1" applyBorder="1" applyAlignment="1">
      <alignment vertical="center" wrapText="1"/>
    </xf>
    <xf numFmtId="0" fontId="87" fillId="26" borderId="17" xfId="0" applyFont="1" applyFill="1" applyBorder="1" applyAlignment="1">
      <alignment horizontal="center" vertical="center" wrapText="1"/>
    </xf>
    <xf numFmtId="0" fontId="87" fillId="26" borderId="17" xfId="0" applyFont="1" applyFill="1" applyBorder="1"/>
    <xf numFmtId="0" fontId="26" fillId="26" borderId="4" xfId="0" applyFont="1" applyFill="1" applyBorder="1"/>
    <xf numFmtId="0" fontId="87" fillId="8" borderId="17" xfId="0" applyFont="1" applyFill="1" applyBorder="1" applyAlignment="1">
      <alignment vertical="center" wrapText="1"/>
    </xf>
    <xf numFmtId="0" fontId="87" fillId="8" borderId="17" xfId="0" applyFont="1" applyFill="1" applyBorder="1" applyAlignment="1">
      <alignment horizontal="center" vertical="center" wrapText="1"/>
    </xf>
    <xf numFmtId="0" fontId="87" fillId="8" borderId="17" xfId="0" applyFont="1" applyFill="1" applyBorder="1"/>
    <xf numFmtId="0" fontId="26" fillId="29" borderId="4" xfId="0" applyFont="1" applyFill="1" applyBorder="1"/>
    <xf numFmtId="2" fontId="26" fillId="29" borderId="4" xfId="0" applyNumberFormat="1" applyFont="1" applyFill="1" applyBorder="1"/>
    <xf numFmtId="0" fontId="33" fillId="0" borderId="0" xfId="0" applyFont="1"/>
    <xf numFmtId="0" fontId="57" fillId="0" borderId="4" xfId="0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36" fillId="11" borderId="4" xfId="0" applyFont="1" applyFill="1" applyBorder="1" applyAlignment="1" applyProtection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/>
    </xf>
    <xf numFmtId="1" fontId="34" fillId="0" borderId="4" xfId="0" applyNumberFormat="1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/>
    </xf>
    <xf numFmtId="0" fontId="88" fillId="0" borderId="4" xfId="0" applyFont="1" applyFill="1" applyBorder="1" applyAlignment="1" applyProtection="1">
      <alignment horizontal="center" vertical="center"/>
    </xf>
    <xf numFmtId="0" fontId="88" fillId="0" borderId="17" xfId="0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0" fontId="35" fillId="0" borderId="4" xfId="0" applyFont="1" applyFill="1" applyBorder="1" applyAlignment="1" applyProtection="1">
      <alignment horizontal="center" vertical="center"/>
    </xf>
    <xf numFmtId="164" fontId="34" fillId="0" borderId="4" xfId="0" applyNumberFormat="1" applyFont="1" applyFill="1" applyBorder="1" applyAlignment="1" applyProtection="1">
      <alignment horizontal="center" vertical="center"/>
    </xf>
    <xf numFmtId="164" fontId="34" fillId="0" borderId="14" xfId="0" applyNumberFormat="1" applyFont="1" applyFill="1" applyBorder="1" applyAlignment="1" applyProtection="1">
      <alignment horizontal="center" vertical="center"/>
    </xf>
    <xf numFmtId="0" fontId="34" fillId="0" borderId="6" xfId="2" applyFont="1" applyFill="1" applyBorder="1" applyAlignment="1" applyProtection="1">
      <alignment horizontal="center" vertical="center"/>
    </xf>
    <xf numFmtId="0" fontId="34" fillId="11" borderId="5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 wrapText="1"/>
    </xf>
    <xf numFmtId="0" fontId="34" fillId="11" borderId="6" xfId="0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</xf>
    <xf numFmtId="0" fontId="38" fillId="31" borderId="4" xfId="0" applyFont="1" applyFill="1" applyBorder="1" applyAlignment="1" applyProtection="1">
      <alignment horizontal="center" vertical="center" wrapText="1"/>
    </xf>
    <xf numFmtId="164" fontId="34" fillId="8" borderId="4" xfId="1" applyFont="1" applyFill="1" applyBorder="1" applyAlignment="1" applyProtection="1">
      <alignment horizontal="left" vertical="center" wrapText="1"/>
    </xf>
    <xf numFmtId="0" fontId="34" fillId="8" borderId="4" xfId="0" applyFont="1" applyFill="1" applyBorder="1" applyAlignment="1" applyProtection="1">
      <alignment horizontal="center" vertical="center"/>
    </xf>
    <xf numFmtId="0" fontId="34" fillId="8" borderId="6" xfId="0" applyFont="1" applyFill="1" applyBorder="1" applyAlignment="1" applyProtection="1">
      <alignment horizontal="center" vertical="center"/>
    </xf>
    <xf numFmtId="0" fontId="38" fillId="0" borderId="14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4" xfId="0" applyFont="1" applyBorder="1" applyAlignment="1" applyProtection="1">
      <alignment horizontal="center" vertical="center" wrapText="1"/>
      <protection locked="0"/>
    </xf>
    <xf numFmtId="0" fontId="38" fillId="4" borderId="14" xfId="0" applyFont="1" applyFill="1" applyBorder="1" applyAlignment="1" applyProtection="1">
      <alignment horizontal="center" vertical="center" wrapText="1"/>
    </xf>
    <xf numFmtId="0" fontId="34" fillId="31" borderId="4" xfId="0" applyFont="1" applyFill="1" applyBorder="1" applyAlignment="1" applyProtection="1">
      <alignment horizontal="center" vertical="center"/>
    </xf>
    <xf numFmtId="0" fontId="93" fillId="9" borderId="4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/>
    </xf>
    <xf numFmtId="0" fontId="36" fillId="19" borderId="15" xfId="0" applyFont="1" applyFill="1" applyBorder="1" applyAlignment="1" applyProtection="1">
      <alignment horizontal="center" vertical="center" wrapText="1"/>
    </xf>
    <xf numFmtId="0" fontId="36" fillId="31" borderId="4" xfId="0" applyFont="1" applyFill="1" applyBorder="1" applyAlignment="1" applyProtection="1">
      <alignment horizontal="center" vertical="center"/>
    </xf>
    <xf numFmtId="0" fontId="34" fillId="19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36" fillId="14" borderId="0" xfId="0" applyFont="1" applyFill="1" applyBorder="1" applyAlignment="1" applyProtection="1">
      <alignment horizontal="center" vertical="center"/>
    </xf>
    <xf numFmtId="0" fontId="58" fillId="0" borderId="4" xfId="0" applyFont="1" applyFill="1" applyBorder="1" applyAlignment="1" applyProtection="1">
      <alignment horizontal="center" vertical="center" wrapText="1"/>
    </xf>
    <xf numFmtId="0" fontId="52" fillId="0" borderId="4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36" fillId="31" borderId="0" xfId="0" applyFont="1" applyFill="1" applyAlignment="1" applyProtection="1">
      <alignment horizontal="center" vertical="center"/>
    </xf>
    <xf numFmtId="0" fontId="36" fillId="14" borderId="0" xfId="0" applyFont="1" applyFill="1" applyAlignment="1" applyProtection="1">
      <alignment horizontal="center" vertical="center"/>
    </xf>
    <xf numFmtId="0" fontId="0" fillId="14" borderId="0" xfId="0" applyFill="1" applyAlignment="1">
      <alignment horizontal="center" vertical="center"/>
    </xf>
    <xf numFmtId="0" fontId="58" fillId="0" borderId="4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6" fillId="19" borderId="0" xfId="0" applyFont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6" fillId="19" borderId="0" xfId="0" applyNumberFormat="1" applyFont="1" applyFill="1" applyAlignment="1" applyProtection="1">
      <alignment horizontal="center" vertical="center"/>
    </xf>
    <xf numFmtId="0" fontId="0" fillId="19" borderId="0" xfId="0" applyFill="1" applyAlignment="1">
      <alignment horizontal="center" vertical="center"/>
    </xf>
    <xf numFmtId="0" fontId="37" fillId="0" borderId="21" xfId="0" applyFont="1" applyFill="1" applyBorder="1" applyAlignment="1" applyProtection="1">
      <alignment horizontal="center" vertical="center" wrapText="1"/>
    </xf>
    <xf numFmtId="0" fontId="36" fillId="19" borderId="0" xfId="0" applyFont="1" applyFill="1" applyAlignment="1" applyProtection="1">
      <alignment horizontal="center" vertical="center"/>
    </xf>
    <xf numFmtId="0" fontId="34" fillId="8" borderId="13" xfId="0" applyFont="1" applyFill="1" applyBorder="1" applyAlignment="1" applyProtection="1">
      <alignment horizontal="center" vertical="center" wrapText="1"/>
    </xf>
    <xf numFmtId="0" fontId="34" fillId="8" borderId="13" xfId="0" applyFont="1" applyFill="1" applyBorder="1" applyAlignment="1" applyProtection="1">
      <alignment horizontal="center" vertical="center"/>
    </xf>
    <xf numFmtId="0" fontId="36" fillId="32" borderId="0" xfId="0" applyFont="1" applyFill="1" applyAlignment="1" applyProtection="1">
      <alignment horizontal="center" vertical="center"/>
    </xf>
    <xf numFmtId="0" fontId="0" fillId="32" borderId="0" xfId="0" applyFill="1" applyAlignment="1">
      <alignment horizontal="center" vertical="center"/>
    </xf>
    <xf numFmtId="0" fontId="93" fillId="13" borderId="0" xfId="0" applyFont="1" applyFill="1" applyAlignment="1" applyProtection="1">
      <alignment horizontal="center" vertical="center" wrapText="1"/>
    </xf>
    <xf numFmtId="0" fontId="37" fillId="13" borderId="0" xfId="0" applyFont="1" applyFill="1" applyBorder="1" applyAlignment="1" applyProtection="1">
      <alignment horizontal="center" vertical="center" wrapText="1"/>
    </xf>
    <xf numFmtId="0" fontId="36" fillId="8" borderId="14" xfId="0" applyFont="1" applyFill="1" applyBorder="1" applyAlignment="1" applyProtection="1">
      <alignment horizontal="center" vertical="center"/>
    </xf>
    <xf numFmtId="0" fontId="36" fillId="8" borderId="22" xfId="0" applyFont="1" applyFill="1" applyBorder="1" applyAlignment="1" applyProtection="1">
      <alignment horizontal="center" vertical="center"/>
    </xf>
    <xf numFmtId="0" fontId="36" fillId="0" borderId="22" xfId="0" applyFont="1" applyFill="1" applyBorder="1" applyAlignment="1" applyProtection="1">
      <alignment horizontal="center" vertical="center"/>
    </xf>
    <xf numFmtId="0" fontId="36" fillId="8" borderId="4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/>
    </xf>
    <xf numFmtId="0" fontId="36" fillId="0" borderId="16" xfId="0" applyFont="1" applyFill="1" applyBorder="1" applyAlignment="1" applyProtection="1">
      <alignment horizontal="center" vertical="center"/>
    </xf>
    <xf numFmtId="0" fontId="36" fillId="31" borderId="0" xfId="0" applyFont="1" applyFill="1" applyBorder="1" applyAlignment="1" applyProtection="1">
      <alignment horizontal="center" vertical="center"/>
    </xf>
    <xf numFmtId="0" fontId="36" fillId="0" borderId="21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6" fillId="33" borderId="4" xfId="0" applyFont="1" applyFill="1" applyBorder="1" applyAlignment="1" applyProtection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37" fillId="14" borderId="21" xfId="0" applyFont="1" applyFill="1" applyBorder="1" applyAlignment="1" applyProtection="1">
      <alignment horizontal="center" vertical="center" wrapText="1"/>
    </xf>
    <xf numFmtId="0" fontId="37" fillId="14" borderId="0" xfId="0" applyFont="1" applyFill="1" applyBorder="1" applyAlignment="1" applyProtection="1">
      <alignment horizontal="center" vertical="center" wrapText="1"/>
    </xf>
    <xf numFmtId="0" fontId="36" fillId="14" borderId="4" xfId="0" applyFont="1" applyFill="1" applyBorder="1" applyAlignment="1" applyProtection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37" fillId="19" borderId="21" xfId="0" applyFont="1" applyFill="1" applyBorder="1" applyAlignment="1" applyProtection="1">
      <alignment horizontal="center" vertical="center" wrapText="1"/>
    </xf>
    <xf numFmtId="0" fontId="34" fillId="34" borderId="4" xfId="0" applyFont="1" applyFill="1" applyBorder="1" applyAlignment="1" applyProtection="1">
      <alignment horizontal="center" vertical="center" wrapText="1"/>
    </xf>
    <xf numFmtId="0" fontId="34" fillId="3" borderId="4" xfId="0" applyFont="1" applyFill="1" applyBorder="1" applyAlignment="1" applyProtection="1">
      <alignment horizontal="center" vertical="center" wrapText="1"/>
    </xf>
    <xf numFmtId="0" fontId="36" fillId="19" borderId="4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7" fillId="35" borderId="21" xfId="0" applyFont="1" applyFill="1" applyBorder="1" applyAlignment="1" applyProtection="1">
      <alignment horizontal="center" vertical="center" wrapText="1"/>
    </xf>
    <xf numFmtId="0" fontId="37" fillId="35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31" borderId="0" xfId="0" applyFont="1" applyFill="1" applyAlignment="1" applyProtection="1">
      <alignment horizontal="center" vertical="center"/>
    </xf>
    <xf numFmtId="0" fontId="34" fillId="35" borderId="0" xfId="0" applyFont="1" applyFill="1" applyAlignment="1" applyProtection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34" fillId="31" borderId="0" xfId="0" applyFont="1" applyFill="1" applyBorder="1" applyAlignment="1" applyProtection="1">
      <alignment horizontal="center" vertical="center"/>
    </xf>
    <xf numFmtId="0" fontId="26" fillId="19" borderId="4" xfId="0" applyFont="1" applyFill="1" applyBorder="1" applyAlignment="1">
      <alignment horizontal="center" vertical="center"/>
    </xf>
    <xf numFmtId="0" fontId="52" fillId="0" borderId="0" xfId="0" applyFont="1" applyAlignment="1" applyProtection="1">
      <alignment horizontal="center" vertical="center"/>
    </xf>
    <xf numFmtId="0" fontId="36" fillId="35" borderId="4" xfId="0" applyFont="1" applyFill="1" applyBorder="1" applyAlignment="1" applyProtection="1">
      <alignment horizontal="center" vertical="center"/>
    </xf>
    <xf numFmtId="0" fontId="0" fillId="35" borderId="4" xfId="0" applyFill="1" applyBorder="1" applyAlignment="1">
      <alignment horizontal="center" vertical="center"/>
    </xf>
    <xf numFmtId="0" fontId="37" fillId="0" borderId="22" xfId="0" applyFont="1" applyFill="1" applyBorder="1" applyAlignment="1" applyProtection="1">
      <alignment horizontal="center" vertical="center" wrapText="1"/>
    </xf>
    <xf numFmtId="0" fontId="85" fillId="9" borderId="0" xfId="0" applyFont="1" applyFill="1" applyAlignment="1" applyProtection="1">
      <alignment horizontal="center" vertical="center"/>
    </xf>
    <xf numFmtId="2" fontId="34" fillId="0" borderId="4" xfId="0" applyNumberFormat="1" applyFont="1" applyFill="1" applyBorder="1" applyAlignment="1" applyProtection="1">
      <alignment horizontal="center" vertical="center"/>
    </xf>
    <xf numFmtId="0" fontId="58" fillId="0" borderId="4" xfId="0" applyFont="1" applyFill="1" applyBorder="1" applyAlignment="1" applyProtection="1">
      <alignment horizontal="left" vertical="center" wrapText="1"/>
    </xf>
    <xf numFmtId="0" fontId="36" fillId="0" borderId="4" xfId="0" applyFont="1" applyFill="1" applyBorder="1" applyAlignment="1" applyProtection="1">
      <alignment horizontal="left" vertical="center" wrapText="1"/>
    </xf>
    <xf numFmtId="0" fontId="88" fillId="0" borderId="15" xfId="0" applyFont="1" applyFill="1" applyBorder="1" applyAlignment="1" applyProtection="1">
      <alignment horizontal="left" vertical="center" wrapText="1"/>
    </xf>
    <xf numFmtId="0" fontId="89" fillId="0" borderId="4" xfId="0" applyFont="1" applyFill="1" applyBorder="1" applyAlignment="1" applyProtection="1">
      <alignment horizontal="left" vertical="center" wrapText="1"/>
    </xf>
    <xf numFmtId="0" fontId="36" fillId="8" borderId="13" xfId="0" applyFont="1" applyFill="1" applyBorder="1" applyAlignment="1" applyProtection="1">
      <alignment horizontal="left" vertical="center" wrapText="1"/>
    </xf>
    <xf numFmtId="0" fontId="88" fillId="8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7" fillId="0" borderId="4" xfId="0" applyFont="1" applyFill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7" borderId="4" xfId="0" applyFont="1" applyFill="1" applyBorder="1" applyAlignment="1" applyProtection="1">
      <alignment horizontal="center" vertical="center" wrapText="1"/>
      <protection locked="0"/>
    </xf>
    <xf numFmtId="0" fontId="36" fillId="31" borderId="4" xfId="0" applyFont="1" applyFill="1" applyBorder="1" applyAlignment="1" applyProtection="1">
      <alignment horizontal="center" vertical="center" wrapText="1"/>
      <protection locked="0"/>
    </xf>
    <xf numFmtId="0" fontId="36" fillId="4" borderId="4" xfId="0" applyFont="1" applyFill="1" applyBorder="1" applyAlignment="1" applyProtection="1">
      <alignment horizontal="center" vertical="center" wrapText="1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32" fillId="8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9" fillId="6" borderId="5" xfId="0" applyFont="1" applyFill="1" applyBorder="1" applyAlignment="1" applyProtection="1">
      <alignment horizontal="center" vertical="center"/>
    </xf>
    <xf numFmtId="0" fontId="69" fillId="6" borderId="4" xfId="0" applyFont="1" applyFill="1" applyBorder="1" applyAlignment="1" applyProtection="1">
      <alignment horizontal="center" vertical="center"/>
    </xf>
    <xf numFmtId="0" fontId="37" fillId="0" borderId="14" xfId="0" applyFont="1" applyFill="1" applyBorder="1" applyAlignment="1" applyProtection="1">
      <alignment horizontal="left" vertical="center"/>
    </xf>
    <xf numFmtId="0" fontId="52" fillId="0" borderId="4" xfId="0" applyFont="1" applyFill="1" applyBorder="1" applyAlignment="1" applyProtection="1">
      <alignment horizontal="left" vertical="center" wrapText="1" indent="1"/>
    </xf>
    <xf numFmtId="0" fontId="36" fillId="6" borderId="0" xfId="0" applyFont="1" applyFill="1" applyAlignment="1" applyProtection="1">
      <alignment horizontal="center" vertical="center"/>
    </xf>
    <xf numFmtId="0" fontId="36" fillId="6" borderId="4" xfId="0" applyFont="1" applyFill="1" applyBorder="1" applyAlignment="1" applyProtection="1">
      <alignment horizontal="center" vertical="center"/>
    </xf>
    <xf numFmtId="0" fontId="37" fillId="0" borderId="21" xfId="0" applyFont="1" applyFill="1" applyBorder="1" applyAlignment="1" applyProtection="1">
      <alignment horizontal="left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54" fillId="0" borderId="21" xfId="0" applyFont="1" applyFill="1" applyBorder="1" applyAlignment="1" applyProtection="1">
      <alignment horizontal="left" vertical="center"/>
    </xf>
    <xf numFmtId="0" fontId="0" fillId="19" borderId="13" xfId="0" applyFill="1" applyBorder="1" applyAlignment="1">
      <alignment horizontal="center" vertical="center"/>
    </xf>
    <xf numFmtId="0" fontId="26" fillId="6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31" borderId="4" xfId="0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36" fillId="19" borderId="4" xfId="0" applyFont="1" applyFill="1" applyBorder="1" applyAlignment="1" applyProtection="1">
      <alignment horizontal="center" vertical="center" wrapText="1"/>
    </xf>
    <xf numFmtId="0" fontId="36" fillId="32" borderId="4" xfId="0" applyFont="1" applyFill="1" applyBorder="1" applyAlignment="1" applyProtection="1">
      <alignment horizontal="center" vertical="center"/>
    </xf>
    <xf numFmtId="0" fontId="37" fillId="33" borderId="4" xfId="0" applyFont="1" applyFill="1" applyBorder="1" applyAlignment="1" applyProtection="1">
      <alignment vertical="center" wrapText="1"/>
    </xf>
    <xf numFmtId="0" fontId="37" fillId="35" borderId="4" xfId="0" applyFont="1" applyFill="1" applyBorder="1" applyAlignment="1" applyProtection="1">
      <alignment horizontal="center" vertical="center" wrapText="1"/>
    </xf>
    <xf numFmtId="2" fontId="0" fillId="0" borderId="4" xfId="0" applyNumberFormat="1" applyBorder="1"/>
    <xf numFmtId="2" fontId="0" fillId="37" borderId="4" xfId="0" applyNumberFormat="1" applyFill="1" applyBorder="1"/>
    <xf numFmtId="2" fontId="37" fillId="0" borderId="4" xfId="0" applyNumberFormat="1" applyFont="1" applyFill="1" applyBorder="1" applyAlignment="1" applyProtection="1">
      <alignment vertical="center" wrapText="1"/>
    </xf>
    <xf numFmtId="2" fontId="0" fillId="0" borderId="0" xfId="0" applyNumberFormat="1"/>
    <xf numFmtId="2" fontId="0" fillId="0" borderId="6" xfId="0" applyNumberFormat="1" applyBorder="1"/>
    <xf numFmtId="2" fontId="0" fillId="37" borderId="6" xfId="0" applyNumberFormat="1" applyFill="1" applyBorder="1"/>
    <xf numFmtId="2" fontId="0" fillId="4" borderId="4" xfId="0" applyNumberFormat="1" applyFill="1" applyBorder="1"/>
    <xf numFmtId="0" fontId="0" fillId="6" borderId="4" xfId="0" applyFill="1" applyBorder="1" applyAlignment="1">
      <alignment horizontal="center" vertical="center"/>
    </xf>
    <xf numFmtId="0" fontId="36" fillId="21" borderId="4" xfId="0" applyFont="1" applyFill="1" applyBorder="1" applyAlignment="1" applyProtection="1">
      <alignment horizontal="center" vertical="center"/>
    </xf>
    <xf numFmtId="0" fontId="36" fillId="21" borderId="4" xfId="0" applyFont="1" applyFill="1" applyBorder="1" applyAlignment="1" applyProtection="1">
      <alignment horizontal="center" vertical="center" wrapText="1"/>
    </xf>
    <xf numFmtId="0" fontId="37" fillId="21" borderId="4" xfId="0" applyFont="1" applyFill="1" applyBorder="1" applyAlignment="1" applyProtection="1">
      <alignment vertical="center" wrapText="1"/>
    </xf>
    <xf numFmtId="0" fontId="0" fillId="21" borderId="4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/>
    </xf>
    <xf numFmtId="0" fontId="26" fillId="19" borderId="4" xfId="0" applyFont="1" applyFill="1" applyBorder="1" applyAlignment="1">
      <alignment horizontal="center" vertical="center" wrapText="1"/>
    </xf>
    <xf numFmtId="0" fontId="26" fillId="33" borderId="4" xfId="0" applyFont="1" applyFill="1" applyBorder="1" applyAlignment="1">
      <alignment horizontal="center" vertical="center"/>
    </xf>
    <xf numFmtId="0" fontId="26" fillId="32" borderId="4" xfId="0" applyFont="1" applyFill="1" applyBorder="1" applyAlignment="1">
      <alignment horizontal="center" vertical="center"/>
    </xf>
    <xf numFmtId="0" fontId="88" fillId="24" borderId="13" xfId="0" applyFont="1" applyFill="1" applyBorder="1" applyAlignment="1" applyProtection="1">
      <alignment horizontal="left" vertical="center" wrapText="1"/>
    </xf>
    <xf numFmtId="0" fontId="88" fillId="24" borderId="5" xfId="0" applyFont="1" applyFill="1" applyBorder="1" applyAlignment="1" applyProtection="1">
      <alignment horizontal="left" vertical="center" wrapText="1"/>
    </xf>
    <xf numFmtId="0" fontId="34" fillId="8" borderId="4" xfId="0" applyFont="1" applyFill="1" applyBorder="1" applyAlignment="1" applyProtection="1">
      <alignment horizontal="left" vertical="center" wrapText="1"/>
    </xf>
    <xf numFmtId="0" fontId="36" fillId="38" borderId="13" xfId="0" applyFont="1" applyFill="1" applyBorder="1" applyAlignment="1" applyProtection="1">
      <alignment horizontal="left" vertical="center" wrapText="1"/>
    </xf>
    <xf numFmtId="164" fontId="36" fillId="8" borderId="4" xfId="1" applyFont="1" applyFill="1" applyBorder="1" applyAlignment="1" applyProtection="1">
      <alignment horizontal="left" vertical="center" wrapText="1"/>
    </xf>
    <xf numFmtId="164" fontId="89" fillId="8" borderId="4" xfId="1" applyFont="1" applyFill="1" applyBorder="1" applyAlignment="1" applyProtection="1">
      <alignment horizontal="left" vertical="center" wrapText="1"/>
    </xf>
    <xf numFmtId="0" fontId="88" fillId="19" borderId="4" xfId="0" applyFont="1" applyFill="1" applyBorder="1" applyAlignment="1" applyProtection="1">
      <alignment horizontal="left" vertical="center" wrapText="1"/>
    </xf>
    <xf numFmtId="0" fontId="88" fillId="19" borderId="13" xfId="0" applyFont="1" applyFill="1" applyBorder="1" applyAlignment="1" applyProtection="1">
      <alignment horizontal="left" vertical="center" wrapText="1"/>
    </xf>
    <xf numFmtId="164" fontId="94" fillId="8" borderId="4" xfId="1" applyFont="1" applyFill="1" applyBorder="1" applyAlignment="1" applyProtection="1">
      <alignment horizontal="left" vertical="center" wrapText="1"/>
    </xf>
    <xf numFmtId="164" fontId="34" fillId="25" borderId="4" xfId="1" applyFont="1" applyFill="1" applyBorder="1" applyAlignment="1" applyProtection="1">
      <alignment horizontal="left" vertical="center" wrapText="1"/>
    </xf>
    <xf numFmtId="0" fontId="36" fillId="25" borderId="13" xfId="0" applyFont="1" applyFill="1" applyBorder="1" applyAlignment="1" applyProtection="1">
      <alignment horizontal="left" vertical="center" wrapText="1"/>
    </xf>
    <xf numFmtId="164" fontId="34" fillId="19" borderId="4" xfId="1" applyFont="1" applyFill="1" applyBorder="1" applyAlignment="1" applyProtection="1">
      <alignment horizontal="left" vertical="center" wrapText="1"/>
    </xf>
    <xf numFmtId="0" fontId="37" fillId="32" borderId="21" xfId="0" applyFont="1" applyFill="1" applyBorder="1" applyAlignment="1" applyProtection="1">
      <alignment horizontal="center" vertical="center" wrapText="1"/>
    </xf>
    <xf numFmtId="164" fontId="34" fillId="6" borderId="4" xfId="0" applyNumberFormat="1" applyFont="1" applyFill="1" applyBorder="1" applyAlignment="1" applyProtection="1">
      <alignment horizontal="center" vertical="center"/>
    </xf>
    <xf numFmtId="0" fontId="34" fillId="39" borderId="0" xfId="0" applyFont="1" applyFill="1" applyAlignment="1" applyProtection="1">
      <alignment horizontal="center" vertical="center" wrapText="1"/>
    </xf>
    <xf numFmtId="0" fontId="26" fillId="39" borderId="0" xfId="0" applyFont="1" applyFill="1" applyAlignment="1">
      <alignment horizontal="center" vertical="center" wrapText="1"/>
    </xf>
    <xf numFmtId="164" fontId="36" fillId="6" borderId="4" xfId="0" applyNumberFormat="1" applyFont="1" applyFill="1" applyBorder="1" applyAlignment="1" applyProtection="1">
      <alignment horizontal="center" vertical="center"/>
    </xf>
    <xf numFmtId="164" fontId="36" fillId="0" borderId="4" xfId="0" applyNumberFormat="1" applyFont="1" applyBorder="1" applyAlignment="1" applyProtection="1">
      <alignment horizontal="center" vertical="center"/>
    </xf>
    <xf numFmtId="0" fontId="34" fillId="6" borderId="13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5" fillId="0" borderId="0" xfId="3" applyFont="1" applyAlignment="1">
      <alignment horizontal="left" vertical="center" wrapText="1"/>
    </xf>
    <xf numFmtId="0" fontId="23" fillId="0" borderId="0" xfId="3" applyFont="1" applyFill="1" applyAlignment="1">
      <alignment horizontal="left" vertical="center" wrapText="1"/>
    </xf>
    <xf numFmtId="4" fontId="75" fillId="0" borderId="0" xfId="3" applyNumberFormat="1" applyFont="1" applyFill="1" applyAlignment="1">
      <alignment horizontal="center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/>
    </xf>
    <xf numFmtId="0" fontId="75" fillId="0" borderId="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95" fillId="0" borderId="4" xfId="1" applyFont="1" applyFill="1" applyBorder="1" applyAlignment="1">
      <alignment horizontal="left" vertical="center" wrapText="1"/>
    </xf>
    <xf numFmtId="0" fontId="75" fillId="0" borderId="4" xfId="0" applyFont="1" applyBorder="1" applyAlignment="1">
      <alignment horizontal="left" vertical="center" wrapText="1"/>
    </xf>
    <xf numFmtId="164" fontId="95" fillId="0" borderId="0" xfId="1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6" fontId="23" fillId="0" borderId="0" xfId="0" applyNumberFormat="1" applyFont="1" applyFill="1" applyBorder="1" applyAlignment="1">
      <alignment horizontal="left" vertical="center" wrapText="1"/>
    </xf>
    <xf numFmtId="0" fontId="75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95" fillId="0" borderId="0" xfId="2" applyFont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Fill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6" fillId="0" borderId="15" xfId="0" applyFont="1" applyFill="1" applyBorder="1" applyAlignment="1">
      <alignment horizontal="left" vertical="center" wrapText="1"/>
    </xf>
    <xf numFmtId="0" fontId="95" fillId="0" borderId="4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75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75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horizontal="left" vertical="center" wrapText="1"/>
    </xf>
    <xf numFmtId="0" fontId="75" fillId="0" borderId="6" xfId="0" applyFont="1" applyBorder="1" applyAlignment="1">
      <alignment horizontal="left" vertical="center" wrapText="1"/>
    </xf>
    <xf numFmtId="0" fontId="96" fillId="0" borderId="17" xfId="0" applyFont="1" applyFill="1" applyBorder="1" applyAlignment="1">
      <alignment horizontal="left" vertical="center" wrapText="1"/>
    </xf>
    <xf numFmtId="164" fontId="75" fillId="0" borderId="4" xfId="1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95" fillId="0" borderId="0" xfId="2" applyFont="1" applyAlignment="1">
      <alignment horizontal="left" vertical="center" wrapText="1"/>
    </xf>
    <xf numFmtId="0" fontId="98" fillId="0" borderId="0" xfId="2" applyFont="1" applyAlignment="1">
      <alignment horizontal="left" vertical="center" wrapText="1"/>
    </xf>
    <xf numFmtId="164" fontId="75" fillId="0" borderId="0" xfId="1" applyFont="1" applyFill="1" applyBorder="1" applyAlignment="1">
      <alignment horizontal="left" vertical="center" wrapText="1"/>
    </xf>
    <xf numFmtId="0" fontId="75" fillId="10" borderId="0" xfId="0" applyFont="1" applyFill="1" applyAlignment="1">
      <alignment horizontal="left" vertical="center" wrapText="1"/>
    </xf>
    <xf numFmtId="0" fontId="75" fillId="10" borderId="0" xfId="0" applyFont="1" applyFill="1" applyBorder="1" applyAlignment="1">
      <alignment horizontal="left" vertical="center" wrapText="1"/>
    </xf>
    <xf numFmtId="164" fontId="75" fillId="0" borderId="4" xfId="0" applyNumberFormat="1" applyFont="1" applyFill="1" applyBorder="1" applyAlignment="1">
      <alignment horizontal="left" vertical="center" wrapText="1"/>
    </xf>
    <xf numFmtId="164" fontId="75" fillId="0" borderId="13" xfId="1" applyFont="1" applyFill="1" applyBorder="1" applyAlignment="1">
      <alignment horizontal="left" vertical="center" wrapText="1"/>
    </xf>
    <xf numFmtId="0" fontId="96" fillId="0" borderId="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96" fillId="0" borderId="13" xfId="0" applyFont="1" applyFill="1" applyBorder="1" applyAlignment="1">
      <alignment horizontal="left" vertical="center" wrapText="1"/>
    </xf>
    <xf numFmtId="164" fontId="23" fillId="0" borderId="4" xfId="1" applyFont="1" applyFill="1" applyBorder="1" applyAlignment="1">
      <alignment horizontal="left" vertical="center" wrapText="1"/>
    </xf>
    <xf numFmtId="0" fontId="96" fillId="0" borderId="5" xfId="0" applyFont="1" applyFill="1" applyBorder="1" applyAlignment="1">
      <alignment horizontal="left" vertical="center" wrapText="1"/>
    </xf>
    <xf numFmtId="0" fontId="96" fillId="0" borderId="18" xfId="0" applyFont="1" applyFill="1" applyBorder="1" applyAlignment="1">
      <alignment horizontal="left" vertical="center" wrapText="1"/>
    </xf>
    <xf numFmtId="164" fontId="75" fillId="0" borderId="6" xfId="0" applyNumberFormat="1" applyFont="1" applyFill="1" applyBorder="1" applyAlignment="1">
      <alignment horizontal="left" vertical="center" wrapText="1"/>
    </xf>
    <xf numFmtId="0" fontId="75" fillId="0" borderId="4" xfId="2" applyFont="1" applyFill="1" applyBorder="1" applyAlignment="1">
      <alignment horizontal="left" vertical="center" wrapText="1"/>
    </xf>
    <xf numFmtId="164" fontId="75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75" fillId="0" borderId="5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" fontId="75" fillId="0" borderId="4" xfId="0" applyNumberFormat="1" applyFont="1" applyBorder="1" applyAlignment="1">
      <alignment horizontal="left" vertical="center" wrapText="1"/>
    </xf>
    <xf numFmtId="4" fontId="74" fillId="0" borderId="4" xfId="0" applyNumberFormat="1" applyFont="1" applyFill="1" applyBorder="1" applyAlignment="1">
      <alignment horizontal="center" vertical="center" wrapText="1"/>
    </xf>
    <xf numFmtId="4" fontId="75" fillId="0" borderId="0" xfId="0" applyNumberFormat="1" applyFont="1" applyFill="1" applyAlignment="1">
      <alignment horizontal="left" vertical="center" wrapText="1"/>
    </xf>
    <xf numFmtId="4" fontId="75" fillId="0" borderId="0" xfId="3" applyNumberFormat="1" applyFont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75" fillId="0" borderId="4" xfId="0" applyNumberFormat="1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75" fillId="0" borderId="4" xfId="0" applyNumberFormat="1" applyFont="1" applyFill="1" applyBorder="1" applyAlignment="1">
      <alignment horizontal="center" vertical="center" wrapText="1"/>
    </xf>
    <xf numFmtId="4" fontId="75" fillId="0" borderId="13" xfId="0" applyNumberFormat="1" applyFont="1" applyFill="1" applyBorder="1" applyAlignment="1">
      <alignment horizontal="center" vertical="center" wrapText="1"/>
    </xf>
    <xf numFmtId="4" fontId="95" fillId="0" borderId="0" xfId="2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75" fillId="0" borderId="0" xfId="0" applyNumberFormat="1" applyFont="1" applyFill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4" fontId="75" fillId="0" borderId="0" xfId="0" applyNumberFormat="1" applyFont="1" applyFill="1" applyBorder="1" applyAlignment="1">
      <alignment horizontal="center" vertical="center" wrapText="1"/>
    </xf>
    <xf numFmtId="4" fontId="75" fillId="0" borderId="28" xfId="0" applyNumberFormat="1" applyFont="1" applyFill="1" applyBorder="1" applyAlignment="1">
      <alignment horizontal="center" vertical="center" wrapText="1"/>
    </xf>
    <xf numFmtId="4" fontId="75" fillId="0" borderId="24" xfId="0" applyNumberFormat="1" applyFont="1" applyFill="1" applyBorder="1" applyAlignment="1">
      <alignment horizontal="center" vertical="center" wrapText="1"/>
    </xf>
    <xf numFmtId="4" fontId="75" fillId="0" borderId="6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75" fillId="0" borderId="14" xfId="1" applyNumberFormat="1" applyFont="1" applyFill="1" applyBorder="1" applyAlignment="1">
      <alignment horizontal="center" vertical="center" wrapText="1"/>
    </xf>
    <xf numFmtId="4" fontId="75" fillId="0" borderId="4" xfId="1" applyNumberFormat="1" applyFont="1" applyFill="1" applyBorder="1" applyAlignment="1">
      <alignment horizontal="center" vertical="center" wrapText="1"/>
    </xf>
    <xf numFmtId="4" fontId="23" fillId="0" borderId="0" xfId="1" applyNumberFormat="1" applyFont="1" applyFill="1" applyBorder="1" applyAlignment="1">
      <alignment horizontal="center" vertical="center" wrapText="1"/>
    </xf>
    <xf numFmtId="4" fontId="75" fillId="0" borderId="0" xfId="1" applyNumberFormat="1" applyFont="1" applyFill="1" applyBorder="1" applyAlignment="1">
      <alignment horizontal="center" vertical="center" wrapText="1"/>
    </xf>
    <xf numFmtId="4" fontId="74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 applyProtection="1">
      <alignment horizontal="center" vertical="center" wrapText="1"/>
    </xf>
    <xf numFmtId="4" fontId="23" fillId="0" borderId="4" xfId="0" applyNumberFormat="1" applyFont="1" applyFill="1" applyBorder="1" applyAlignment="1" applyProtection="1">
      <alignment horizontal="center" vertical="center" wrapText="1"/>
    </xf>
    <xf numFmtId="4" fontId="75" fillId="0" borderId="4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4" fontId="75" fillId="0" borderId="4" xfId="0" applyNumberFormat="1" applyFont="1" applyFill="1" applyBorder="1" applyAlignment="1" applyProtection="1">
      <alignment horizontal="center" vertical="center"/>
    </xf>
    <xf numFmtId="4" fontId="75" fillId="0" borderId="13" xfId="0" applyNumberFormat="1" applyFont="1" applyBorder="1" applyAlignment="1">
      <alignment horizontal="left" vertical="center" wrapText="1"/>
    </xf>
    <xf numFmtId="4" fontId="74" fillId="0" borderId="0" xfId="0" applyNumberFormat="1" applyFont="1" applyAlignment="1">
      <alignment horizontal="center" vertical="center" wrapText="1"/>
    </xf>
    <xf numFmtId="4" fontId="75" fillId="0" borderId="13" xfId="0" applyNumberFormat="1" applyFont="1" applyFill="1" applyBorder="1" applyAlignment="1">
      <alignment horizontal="center"/>
    </xf>
    <xf numFmtId="4" fontId="75" fillId="0" borderId="4" xfId="0" applyNumberFormat="1" applyFont="1" applyFill="1" applyBorder="1" applyAlignment="1">
      <alignment horizontal="center"/>
    </xf>
    <xf numFmtId="4" fontId="75" fillId="0" borderId="13" xfId="0" applyNumberFormat="1" applyFont="1" applyFill="1" applyBorder="1" applyAlignment="1" applyProtection="1">
      <alignment horizontal="center" vertical="center" wrapText="1"/>
    </xf>
    <xf numFmtId="4" fontId="95" fillId="0" borderId="0" xfId="2" applyNumberFormat="1" applyFont="1" applyAlignment="1">
      <alignment horizontal="left" vertical="center" wrapText="1"/>
    </xf>
    <xf numFmtId="4" fontId="75" fillId="0" borderId="0" xfId="0" applyNumberFormat="1" applyFont="1" applyFill="1" applyBorder="1" applyAlignment="1" applyProtection="1">
      <alignment horizontal="center" vertical="center"/>
    </xf>
    <xf numFmtId="4" fontId="75" fillId="0" borderId="13" xfId="0" applyNumberFormat="1" applyFont="1" applyFill="1" applyBorder="1" applyAlignment="1" applyProtection="1">
      <alignment horizontal="center" vertical="center"/>
    </xf>
    <xf numFmtId="4" fontId="23" fillId="0" borderId="4" xfId="0" applyNumberFormat="1" applyFont="1" applyBorder="1" applyAlignment="1">
      <alignment horizontal="left" vertical="center" wrapText="1"/>
    </xf>
    <xf numFmtId="4" fontId="96" fillId="0" borderId="13" xfId="0" applyNumberFormat="1" applyFont="1" applyFill="1" applyBorder="1" applyAlignment="1">
      <alignment horizontal="center" vertical="center" wrapText="1"/>
    </xf>
    <xf numFmtId="4" fontId="75" fillId="0" borderId="6" xfId="0" applyNumberFormat="1" applyFont="1" applyBorder="1" applyAlignment="1">
      <alignment horizontal="center" vertical="center" wrapText="1"/>
    </xf>
    <xf numFmtId="4" fontId="96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Border="1" applyAlignment="1">
      <alignment horizontal="center" vertical="center" wrapText="1"/>
    </xf>
    <xf numFmtId="4" fontId="76" fillId="0" borderId="4" xfId="0" applyNumberFormat="1" applyFont="1" applyBorder="1" applyAlignment="1">
      <alignment horizontal="center" vertical="center" wrapText="1"/>
    </xf>
    <xf numFmtId="4" fontId="76" fillId="0" borderId="4" xfId="0" applyNumberFormat="1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26" fillId="1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/>
    <xf numFmtId="0" fontId="26" fillId="0" borderId="0" xfId="0" applyFont="1" applyBorder="1" applyAlignment="1"/>
    <xf numFmtId="0" fontId="30" fillId="0" borderId="0" xfId="0" applyFont="1" applyBorder="1" applyAlignment="1">
      <alignment wrapText="1"/>
    </xf>
    <xf numFmtId="0" fontId="86" fillId="0" borderId="0" xfId="0" applyFont="1" applyBorder="1" applyAlignment="1">
      <alignment wrapText="1"/>
    </xf>
    <xf numFmtId="0" fontId="26" fillId="10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99" fillId="0" borderId="0" xfId="0" applyFont="1" applyAlignment="1">
      <alignment horizontal="center" wrapText="1"/>
    </xf>
    <xf numFmtId="0" fontId="27" fillId="10" borderId="21" xfId="0" applyFont="1" applyFill="1" applyBorder="1" applyAlignment="1">
      <alignment horizontal="left" wrapText="1"/>
    </xf>
    <xf numFmtId="0" fontId="27" fillId="10" borderId="0" xfId="0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21" xfId="0" applyFont="1" applyBorder="1" applyAlignment="1">
      <alignment horizontal="left" vertical="center" wrapText="1"/>
    </xf>
    <xf numFmtId="0" fontId="27" fillId="40" borderId="4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90" fillId="0" borderId="0" xfId="2" applyFont="1" applyAlignment="1" applyProtection="1">
      <alignment horizontal="left" vertical="top" wrapText="1"/>
    </xf>
    <xf numFmtId="0" fontId="50" fillId="0" borderId="0" xfId="0" applyFont="1" applyAlignment="1" applyProtection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37" fillId="33" borderId="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7" fillId="13" borderId="21" xfId="0" applyFont="1" applyFill="1" applyBorder="1" applyAlignment="1" applyProtection="1">
      <alignment horizontal="center" vertical="center" wrapText="1"/>
    </xf>
    <xf numFmtId="0" fontId="37" fillId="8" borderId="14" xfId="0" applyFont="1" applyFill="1" applyBorder="1" applyAlignment="1" applyProtection="1">
      <alignment horizontal="center" vertical="center" wrapText="1"/>
    </xf>
    <xf numFmtId="0" fontId="37" fillId="8" borderId="15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41" borderId="4" xfId="0" applyFont="1" applyFill="1" applyBorder="1" applyAlignment="1">
      <alignment horizontal="center" vertical="center" wrapText="1"/>
    </xf>
    <xf numFmtId="0" fontId="23" fillId="41" borderId="4" xfId="0" applyFont="1" applyFill="1" applyBorder="1" applyAlignment="1">
      <alignment horizontal="left" vertical="center" wrapText="1"/>
    </xf>
    <xf numFmtId="0" fontId="95" fillId="41" borderId="4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4" fontId="95" fillId="41" borderId="4" xfId="0" applyNumberFormat="1" applyFont="1" applyFill="1" applyBorder="1" applyAlignment="1">
      <alignment horizontal="center" vertical="center" wrapText="1"/>
    </xf>
    <xf numFmtId="164" fontId="98" fillId="0" borderId="21" xfId="1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4" fillId="0" borderId="0" xfId="3" applyFont="1" applyAlignment="1">
      <alignment horizontal="center" vertical="center" wrapText="1"/>
    </xf>
    <xf numFmtId="0" fontId="75" fillId="0" borderId="0" xfId="3" applyFont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5" fillId="0" borderId="0" xfId="2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22" xfId="0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_Arkusz1" xfId="3" xr:uid="{00000000-0005-0000-0000-000003000000}"/>
    <cellStyle name="Procentowy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workbookViewId="0">
      <selection activeCell="F18" sqref="F18"/>
    </sheetView>
  </sheetViews>
  <sheetFormatPr defaultColWidth="11.5703125" defaultRowHeight="12.75"/>
  <sheetData>
    <row r="1" spans="1:11" ht="19.5" customHeight="1">
      <c r="A1" s="820" t="s">
        <v>385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1" ht="15">
      <c r="A2" s="820" t="s">
        <v>386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11" ht="38.25" customHeight="1">
      <c r="A3" s="821" t="s">
        <v>448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ht="15">
      <c r="A4" s="820" t="s">
        <v>458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ht="1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5">
      <c r="A6" s="820" t="s">
        <v>449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</row>
    <row r="7" spans="1:11" ht="21.75" customHeight="1">
      <c r="A7" s="820" t="s">
        <v>387</v>
      </c>
      <c r="B7" s="820"/>
      <c r="C7" s="820"/>
      <c r="D7" s="820"/>
      <c r="E7" s="820"/>
      <c r="F7" s="820"/>
      <c r="G7" s="820"/>
      <c r="H7" s="820"/>
      <c r="I7" s="820"/>
      <c r="J7" s="820"/>
      <c r="K7" s="820"/>
    </row>
    <row r="8" spans="1:11" ht="51" customHeight="1">
      <c r="A8" s="821" t="s">
        <v>388</v>
      </c>
      <c r="B8" s="821"/>
      <c r="C8" s="821"/>
      <c r="D8" s="821"/>
      <c r="E8" s="821"/>
      <c r="F8" s="821"/>
      <c r="G8" s="821"/>
      <c r="H8" s="821"/>
      <c r="I8" s="821"/>
      <c r="J8" s="821"/>
      <c r="K8" s="821"/>
    </row>
    <row r="9" spans="1:11" ht="15">
      <c r="A9" s="820" t="s">
        <v>389</v>
      </c>
      <c r="B9" s="820"/>
      <c r="C9" s="820"/>
      <c r="D9" s="820"/>
      <c r="E9" s="820"/>
      <c r="F9" s="820"/>
      <c r="G9" s="820"/>
      <c r="H9" s="820"/>
      <c r="I9" s="820"/>
      <c r="J9" s="820"/>
      <c r="K9" s="820"/>
    </row>
    <row r="10" spans="1:11" ht="15">
      <c r="A10" s="821" t="s">
        <v>450</v>
      </c>
      <c r="B10" s="821"/>
      <c r="C10" s="821"/>
      <c r="D10" s="821"/>
      <c r="E10" s="821"/>
      <c r="F10" s="821"/>
      <c r="G10" s="821"/>
      <c r="H10" s="821"/>
      <c r="I10" s="821"/>
      <c r="J10" s="821"/>
      <c r="K10" s="821"/>
    </row>
    <row r="11" spans="1:11" ht="15">
      <c r="A11" s="822"/>
      <c r="B11" s="822"/>
      <c r="C11" s="822"/>
      <c r="D11" s="822"/>
      <c r="E11" s="822"/>
      <c r="F11" s="822"/>
      <c r="G11" s="822"/>
      <c r="H11" s="822"/>
      <c r="I11" s="822"/>
      <c r="J11" s="822"/>
      <c r="K11" s="822"/>
    </row>
    <row r="22" spans="1:12" ht="9.75" customHeight="1">
      <c r="A22" s="135" t="s">
        <v>390</v>
      </c>
      <c r="B22" s="128"/>
      <c r="C22" s="128"/>
      <c r="D22" s="128"/>
      <c r="E22" s="128"/>
      <c r="F22" s="128"/>
      <c r="G22" s="128"/>
      <c r="H22" s="128"/>
      <c r="I22" s="128"/>
    </row>
    <row r="23" spans="1:12" ht="261" customHeight="1">
      <c r="A23" s="823" t="s">
        <v>451</v>
      </c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</row>
    <row r="24" spans="1:12">
      <c r="A24" s="824"/>
      <c r="B24" s="824"/>
      <c r="C24" s="824"/>
      <c r="D24" s="824"/>
      <c r="E24" s="824"/>
      <c r="F24" s="824"/>
      <c r="G24" s="824"/>
      <c r="H24" s="824"/>
      <c r="I24" s="824"/>
    </row>
    <row r="25" spans="1:12">
      <c r="A25" s="825" t="s">
        <v>452</v>
      </c>
      <c r="B25" s="825"/>
      <c r="C25" s="825"/>
      <c r="D25" s="825"/>
      <c r="E25" s="825"/>
      <c r="F25" s="825"/>
      <c r="G25" s="825"/>
      <c r="H25" s="825"/>
      <c r="I25" s="825"/>
    </row>
    <row r="26" spans="1:12" ht="20.25" customHeight="1">
      <c r="A26" s="825" t="s">
        <v>453</v>
      </c>
      <c r="B26" s="825"/>
      <c r="C26" s="825"/>
      <c r="D26" s="825"/>
      <c r="E26" s="825"/>
      <c r="F26" s="825"/>
      <c r="G26" s="825"/>
      <c r="H26" s="825"/>
      <c r="I26" s="825"/>
    </row>
    <row r="28" spans="1:12" ht="12.75" customHeight="1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12" ht="15" customHeight="1">
      <c r="A29" s="826" t="s">
        <v>391</v>
      </c>
      <c r="B29" s="826"/>
      <c r="C29" s="826"/>
      <c r="D29" s="826"/>
      <c r="E29" s="826"/>
      <c r="F29" s="826"/>
      <c r="G29" s="826"/>
      <c r="H29" s="826"/>
      <c r="I29" s="826"/>
    </row>
    <row r="30" spans="1:12" ht="12.75" customHeight="1">
      <c r="A30" s="825"/>
      <c r="B30" s="825"/>
      <c r="C30" s="825"/>
      <c r="D30" s="825"/>
      <c r="E30" s="825"/>
      <c r="F30" s="825"/>
      <c r="G30" s="825"/>
      <c r="H30" s="825"/>
      <c r="I30" s="825"/>
    </row>
    <row r="31" spans="1:12" ht="12.75" customHeight="1">
      <c r="A31" s="825" t="s">
        <v>392</v>
      </c>
      <c r="B31" s="825"/>
      <c r="C31" s="825"/>
      <c r="D31" s="825"/>
      <c r="E31" s="825"/>
      <c r="F31" s="825"/>
      <c r="G31" s="825"/>
      <c r="H31" s="825"/>
      <c r="I31" s="825"/>
    </row>
    <row r="32" spans="1:12" ht="12.75" customHeight="1">
      <c r="A32" s="825" t="s">
        <v>393</v>
      </c>
      <c r="B32" s="825"/>
      <c r="C32" s="825"/>
      <c r="D32" s="825"/>
      <c r="E32" s="825"/>
      <c r="F32" s="825"/>
      <c r="G32" s="825"/>
      <c r="H32" s="825"/>
      <c r="I32" s="825"/>
    </row>
    <row r="33" spans="1:9" ht="12.75" customHeight="1">
      <c r="A33" s="825" t="s">
        <v>394</v>
      </c>
      <c r="B33" s="825"/>
      <c r="C33" s="825"/>
      <c r="D33" s="825"/>
      <c r="E33" s="825"/>
      <c r="F33" s="825"/>
      <c r="G33" s="825"/>
      <c r="H33" s="825"/>
      <c r="I33" s="825"/>
    </row>
    <row r="34" spans="1:9">
      <c r="A34" s="827" t="s">
        <v>395</v>
      </c>
      <c r="B34" s="827"/>
      <c r="C34" s="827"/>
      <c r="D34" s="827"/>
      <c r="E34" s="827"/>
      <c r="F34" s="827"/>
      <c r="G34" s="827"/>
      <c r="H34" s="827"/>
      <c r="I34" s="827"/>
    </row>
    <row r="35" spans="1:9">
      <c r="A35" s="825" t="s">
        <v>396</v>
      </c>
      <c r="B35" s="825"/>
      <c r="C35" s="825"/>
      <c r="D35" s="825"/>
      <c r="E35" s="825"/>
      <c r="F35" s="825"/>
      <c r="G35" s="825"/>
      <c r="H35" s="825"/>
      <c r="I35" s="825"/>
    </row>
    <row r="36" spans="1:9">
      <c r="A36" s="825" t="s">
        <v>397</v>
      </c>
      <c r="B36" s="825"/>
      <c r="C36" s="825"/>
      <c r="D36" s="825"/>
      <c r="E36" s="825"/>
      <c r="F36" s="825"/>
      <c r="G36" s="825"/>
      <c r="H36" s="825"/>
      <c r="I36" s="825"/>
    </row>
    <row r="37" spans="1:9">
      <c r="A37" s="828" t="s">
        <v>398</v>
      </c>
      <c r="B37" s="828"/>
      <c r="C37" s="828"/>
      <c r="D37" s="828"/>
      <c r="E37" s="828"/>
      <c r="F37" s="828"/>
      <c r="G37" s="828"/>
      <c r="H37" s="828"/>
      <c r="I37" s="828"/>
    </row>
    <row r="38" spans="1:9">
      <c r="A38" s="137" t="s">
        <v>399</v>
      </c>
      <c r="B38" s="140"/>
      <c r="C38" s="140"/>
      <c r="D38" s="140"/>
      <c r="E38" s="140"/>
      <c r="F38" s="140"/>
      <c r="G38" s="140"/>
      <c r="H38" s="140"/>
      <c r="I38" s="140"/>
    </row>
    <row r="39" spans="1:9">
      <c r="A39" s="825"/>
      <c r="B39" s="825"/>
      <c r="C39" s="825"/>
      <c r="D39" s="825"/>
      <c r="E39" s="825"/>
      <c r="F39" s="825"/>
      <c r="G39" s="825"/>
      <c r="H39" s="825"/>
      <c r="I39" s="825"/>
    </row>
    <row r="40" spans="1:9">
      <c r="A40" s="829" t="s">
        <v>400</v>
      </c>
      <c r="B40" s="829"/>
      <c r="C40" s="829"/>
      <c r="D40" s="829"/>
      <c r="E40" s="829"/>
      <c r="F40" s="829"/>
      <c r="G40" s="829"/>
      <c r="H40" s="829"/>
      <c r="I40" s="829"/>
    </row>
    <row r="41" spans="1:9">
      <c r="A41" s="830" t="s">
        <v>401</v>
      </c>
      <c r="B41" s="830"/>
      <c r="C41" s="830"/>
      <c r="D41" s="830"/>
      <c r="E41" s="830"/>
      <c r="F41" s="830"/>
      <c r="G41" s="830"/>
      <c r="H41" s="830"/>
      <c r="I41" s="830"/>
    </row>
    <row r="42" spans="1:9" ht="15" customHeight="1">
      <c r="A42" s="825" t="s">
        <v>402</v>
      </c>
      <c r="B42" s="825"/>
      <c r="C42" s="825"/>
      <c r="D42" s="825"/>
      <c r="E42" s="825"/>
      <c r="F42" s="825"/>
      <c r="G42" s="825"/>
      <c r="H42" s="825"/>
      <c r="I42" s="825"/>
    </row>
    <row r="44" spans="1:9">
      <c r="A44" s="127"/>
      <c r="B44" s="127"/>
      <c r="C44" s="127"/>
      <c r="D44" s="127"/>
      <c r="E44" s="127"/>
      <c r="F44" s="127"/>
      <c r="G44" s="127"/>
      <c r="H44" s="127"/>
      <c r="I44" s="127"/>
    </row>
    <row r="48" spans="1:9">
      <c r="A48" s="831"/>
      <c r="B48" s="831"/>
      <c r="C48" s="831"/>
      <c r="D48" s="831"/>
      <c r="E48" s="831"/>
      <c r="F48" s="831"/>
      <c r="G48" s="831"/>
      <c r="H48" s="831"/>
      <c r="I48" s="831"/>
    </row>
    <row r="50" spans="1:10" ht="12.75" customHeight="1">
      <c r="A50" s="144" t="s">
        <v>403</v>
      </c>
      <c r="B50" s="144"/>
      <c r="C50" s="144"/>
      <c r="D50" s="144"/>
      <c r="E50" s="144"/>
      <c r="F50" s="144"/>
      <c r="G50" s="144"/>
      <c r="H50" s="144"/>
      <c r="I50" s="144"/>
      <c r="J50" s="144"/>
    </row>
    <row r="51" spans="1:10" ht="12.75" customHeight="1">
      <c r="A51" s="143" t="s">
        <v>404</v>
      </c>
      <c r="B51" s="143"/>
      <c r="C51" s="143"/>
      <c r="D51" s="143"/>
      <c r="E51" s="143"/>
      <c r="F51" s="143"/>
      <c r="G51" s="143"/>
      <c r="H51" s="143"/>
      <c r="I51" s="143"/>
      <c r="J51" s="142"/>
    </row>
    <row r="52" spans="1:10" ht="12.75" customHeight="1">
      <c r="A52" s="143" t="s">
        <v>405</v>
      </c>
      <c r="B52" s="143"/>
      <c r="C52" s="143"/>
      <c r="D52" s="143"/>
      <c r="E52" s="143"/>
      <c r="F52" s="143"/>
      <c r="G52" s="143"/>
      <c r="H52" s="143"/>
      <c r="I52" s="143"/>
      <c r="J52" s="142"/>
    </row>
    <row r="53" spans="1:10" ht="12.75" customHeight="1">
      <c r="A53" s="143" t="s">
        <v>406</v>
      </c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 ht="12.75" customHeight="1">
      <c r="A54" s="143" t="s">
        <v>407</v>
      </c>
      <c r="B54" s="143"/>
      <c r="C54" s="143"/>
      <c r="D54" s="143"/>
      <c r="E54" s="143"/>
      <c r="F54" s="143"/>
      <c r="G54" s="143"/>
      <c r="H54" s="143"/>
      <c r="I54" s="143"/>
      <c r="J54" s="142"/>
    </row>
    <row r="55" spans="1:10" ht="12.75" customHeight="1">
      <c r="A55" s="143" t="s">
        <v>408</v>
      </c>
      <c r="B55" s="143"/>
      <c r="C55" s="143"/>
      <c r="D55" s="143"/>
      <c r="E55" s="143"/>
      <c r="F55" s="143"/>
      <c r="G55" s="143"/>
      <c r="H55" s="143"/>
      <c r="I55" s="143"/>
      <c r="J55" s="142"/>
    </row>
    <row r="56" spans="1:10" ht="12.75" customHeight="1">
      <c r="A56" s="143" t="s">
        <v>409</v>
      </c>
      <c r="B56" s="143"/>
      <c r="C56" s="143"/>
      <c r="D56" s="143"/>
      <c r="E56" s="143"/>
      <c r="F56" s="143"/>
      <c r="G56" s="143"/>
      <c r="H56" s="143"/>
      <c r="I56" s="143"/>
      <c r="J56" s="142"/>
    </row>
    <row r="57" spans="1:10" ht="12.75" customHeight="1">
      <c r="A57" s="143" t="s">
        <v>410</v>
      </c>
      <c r="B57" s="143"/>
      <c r="C57" s="143"/>
      <c r="D57" s="143"/>
      <c r="E57" s="143"/>
      <c r="F57" s="143"/>
      <c r="G57" s="143"/>
      <c r="H57" s="143"/>
      <c r="I57" s="143"/>
      <c r="J57" s="142"/>
    </row>
    <row r="58" spans="1:10" ht="12.75" customHeight="1">
      <c r="A58" s="143" t="s">
        <v>411</v>
      </c>
      <c r="B58" s="143"/>
      <c r="C58" s="143"/>
      <c r="D58" s="143"/>
      <c r="E58" s="143"/>
      <c r="F58" s="143"/>
      <c r="G58" s="143"/>
      <c r="H58" s="143"/>
      <c r="I58" s="143"/>
      <c r="J58" s="142"/>
    </row>
    <row r="59" spans="1:10">
      <c r="A59" s="142" t="s">
        <v>412</v>
      </c>
      <c r="B59" s="142"/>
      <c r="C59" s="142"/>
      <c r="D59" s="142"/>
      <c r="E59" s="142"/>
      <c r="F59" s="142"/>
      <c r="G59" s="142"/>
      <c r="H59" s="142"/>
      <c r="I59" s="142"/>
      <c r="J59" s="142"/>
    </row>
    <row r="60" spans="1:10">
      <c r="A60" s="141"/>
      <c r="B60" s="141"/>
      <c r="C60" s="141"/>
      <c r="D60" s="141"/>
      <c r="E60" s="141"/>
      <c r="F60" s="141"/>
      <c r="G60" s="141"/>
      <c r="H60" s="141"/>
      <c r="I60" s="141"/>
      <c r="J60" s="141"/>
    </row>
    <row r="61" spans="1:10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10" ht="23.25" customHeight="1">
      <c r="A62" s="141"/>
      <c r="B62" s="141"/>
      <c r="C62" s="141"/>
      <c r="D62" s="141"/>
      <c r="E62" s="141"/>
      <c r="F62" s="141"/>
      <c r="G62" s="141"/>
      <c r="H62" s="141"/>
      <c r="I62" s="141"/>
    </row>
    <row r="63" spans="1:10">
      <c r="A63" s="141"/>
      <c r="B63" s="141"/>
      <c r="C63" s="141"/>
      <c r="D63" s="141"/>
      <c r="E63" s="141"/>
      <c r="F63" s="141"/>
      <c r="G63" s="141"/>
      <c r="H63" s="141"/>
      <c r="I63" s="141"/>
    </row>
    <row r="64" spans="1:10" ht="12.75" customHeight="1">
      <c r="A64" s="132" t="s">
        <v>454</v>
      </c>
      <c r="B64" s="132"/>
      <c r="C64" s="132"/>
      <c r="D64" s="132"/>
      <c r="E64" s="132"/>
      <c r="F64" s="132"/>
      <c r="G64" s="132"/>
      <c r="H64" s="132"/>
      <c r="I64" s="132"/>
    </row>
    <row r="65" spans="1:9" ht="12.75" customHeight="1">
      <c r="A65" s="832" t="s">
        <v>413</v>
      </c>
      <c r="B65" s="832"/>
      <c r="C65" s="832"/>
      <c r="D65" s="832"/>
      <c r="E65" s="832"/>
      <c r="F65" s="832"/>
      <c r="G65" s="832"/>
      <c r="H65" s="832"/>
      <c r="I65" s="832"/>
    </row>
    <row r="66" spans="1:9" ht="12.75" customHeight="1">
      <c r="A66" s="136" t="s">
        <v>414</v>
      </c>
      <c r="B66" s="131"/>
      <c r="C66" s="131"/>
      <c r="D66" s="131"/>
      <c r="E66" s="131"/>
      <c r="F66" s="131"/>
      <c r="G66" s="131"/>
      <c r="H66" s="131"/>
      <c r="I66" s="131"/>
    </row>
    <row r="67" spans="1:9">
      <c r="A67" s="136" t="s">
        <v>455</v>
      </c>
      <c r="B67" s="136"/>
      <c r="C67" s="136"/>
      <c r="D67" s="136"/>
      <c r="E67" s="131"/>
      <c r="F67" s="131"/>
      <c r="G67" s="131"/>
      <c r="H67" s="131"/>
      <c r="I67" s="131"/>
    </row>
    <row r="68" spans="1:9" ht="12.75" customHeight="1">
      <c r="A68" s="832" t="s">
        <v>456</v>
      </c>
      <c r="B68" s="832"/>
      <c r="C68" s="832"/>
      <c r="D68" s="832"/>
      <c r="E68" s="832"/>
      <c r="F68" s="832"/>
      <c r="G68" s="832"/>
      <c r="H68" s="832"/>
      <c r="I68" s="832"/>
    </row>
    <row r="69" spans="1:9" ht="12.75" customHeight="1">
      <c r="A69" s="832" t="s">
        <v>457</v>
      </c>
      <c r="B69" s="832"/>
      <c r="C69" s="832"/>
      <c r="D69" s="832"/>
      <c r="E69" s="832"/>
      <c r="F69" s="832"/>
      <c r="G69" s="832"/>
      <c r="H69" s="832"/>
      <c r="I69" s="832"/>
    </row>
    <row r="70" spans="1:9">
      <c r="A70" s="136" t="s">
        <v>415</v>
      </c>
      <c r="B70" s="136"/>
      <c r="C70" s="136"/>
      <c r="D70" s="136"/>
      <c r="E70" s="136"/>
      <c r="F70" s="136"/>
      <c r="G70" s="136"/>
      <c r="H70" s="136"/>
      <c r="I70" s="136"/>
    </row>
    <row r="71" spans="1:9">
      <c r="A71" s="833" t="s">
        <v>416</v>
      </c>
      <c r="B71" s="833"/>
      <c r="C71" s="833"/>
      <c r="D71" s="833"/>
      <c r="E71" s="833"/>
      <c r="F71" s="833"/>
      <c r="G71" s="833"/>
      <c r="H71" s="833"/>
      <c r="I71" s="833"/>
    </row>
    <row r="72" spans="1:9">
      <c r="A72" s="834" t="s">
        <v>417</v>
      </c>
      <c r="B72" s="834"/>
      <c r="C72" s="834"/>
      <c r="D72" s="834"/>
      <c r="E72" s="834"/>
      <c r="F72" s="834"/>
      <c r="G72" s="834"/>
      <c r="H72" s="834"/>
      <c r="I72" s="834"/>
    </row>
    <row r="73" spans="1:9" ht="12.75" customHeight="1">
      <c r="A73" s="834"/>
      <c r="B73" s="834"/>
      <c r="C73" s="834"/>
      <c r="D73" s="834"/>
      <c r="E73" s="834"/>
      <c r="F73" s="834"/>
      <c r="G73" s="834"/>
      <c r="H73" s="834"/>
      <c r="I73" s="834"/>
    </row>
    <row r="74" spans="1:9" ht="12.75" customHeight="1"/>
    <row r="75" spans="1:9" ht="12.75" customHeight="1"/>
    <row r="80" spans="1:9">
      <c r="A80" s="835"/>
      <c r="B80" s="835"/>
      <c r="C80" s="835"/>
      <c r="D80" s="835"/>
      <c r="E80" s="835"/>
      <c r="F80" s="835"/>
      <c r="G80" s="835"/>
      <c r="H80" s="835"/>
      <c r="I80" s="835"/>
    </row>
    <row r="81" spans="1:9">
      <c r="A81" s="832"/>
      <c r="B81" s="832"/>
      <c r="C81" s="832"/>
      <c r="D81" s="832"/>
      <c r="E81" s="832"/>
      <c r="F81" s="832"/>
      <c r="G81" s="832"/>
      <c r="H81" s="832"/>
      <c r="I81" s="832"/>
    </row>
    <row r="82" spans="1:9">
      <c r="A82" s="832"/>
      <c r="B82" s="832"/>
      <c r="C82" s="832"/>
      <c r="D82" s="832"/>
      <c r="E82" s="832"/>
      <c r="F82" s="832"/>
      <c r="G82" s="832"/>
      <c r="H82" s="832"/>
      <c r="I82" s="832"/>
    </row>
    <row r="83" spans="1:9">
      <c r="A83" s="836"/>
      <c r="B83" s="836"/>
      <c r="C83" s="836"/>
      <c r="D83" s="836"/>
      <c r="E83" s="836"/>
      <c r="F83" s="836"/>
      <c r="G83" s="836"/>
      <c r="H83" s="836"/>
      <c r="I83" s="836"/>
    </row>
    <row r="84" spans="1:9">
      <c r="A84" s="832"/>
      <c r="B84" s="832"/>
      <c r="C84" s="832"/>
      <c r="D84" s="832"/>
      <c r="E84" s="832"/>
      <c r="F84" s="832"/>
      <c r="G84" s="832"/>
      <c r="H84" s="832"/>
      <c r="I84" s="832"/>
    </row>
    <row r="85" spans="1:9">
      <c r="A85" s="832"/>
      <c r="B85" s="832"/>
      <c r="C85" s="832"/>
      <c r="D85" s="832"/>
      <c r="E85" s="832"/>
      <c r="F85" s="832"/>
      <c r="G85" s="832"/>
      <c r="H85" s="832"/>
      <c r="I85" s="832"/>
    </row>
    <row r="86" spans="1:9">
      <c r="A86" s="832"/>
      <c r="B86" s="832"/>
      <c r="C86" s="832"/>
      <c r="D86" s="832"/>
      <c r="E86" s="832"/>
      <c r="F86" s="832"/>
      <c r="G86" s="832"/>
      <c r="H86" s="832"/>
      <c r="I86" s="832"/>
    </row>
    <row r="87" spans="1:9">
      <c r="A87" s="832"/>
      <c r="B87" s="832"/>
      <c r="C87" s="832"/>
      <c r="D87" s="832"/>
      <c r="E87" s="832"/>
      <c r="F87" s="832"/>
      <c r="G87" s="832"/>
      <c r="H87" s="832"/>
      <c r="I87" s="832"/>
    </row>
    <row r="88" spans="1:9">
      <c r="A88" s="837"/>
      <c r="B88" s="837"/>
      <c r="C88" s="837"/>
      <c r="D88" s="837"/>
      <c r="E88" s="837"/>
      <c r="F88" s="837"/>
      <c r="G88" s="837"/>
      <c r="H88" s="837"/>
      <c r="I88" s="837"/>
    </row>
    <row r="89" spans="1:9">
      <c r="A89" s="835"/>
      <c r="B89" s="835"/>
      <c r="C89" s="835"/>
      <c r="D89" s="835"/>
      <c r="E89" s="835"/>
      <c r="F89" s="835"/>
      <c r="G89" s="835"/>
      <c r="H89" s="835"/>
      <c r="I89" s="835"/>
    </row>
    <row r="90" spans="1:9">
      <c r="A90" s="838"/>
      <c r="B90" s="838"/>
      <c r="C90" s="838"/>
      <c r="D90" s="838"/>
      <c r="E90" s="838"/>
      <c r="F90" s="838"/>
      <c r="G90" s="838"/>
      <c r="H90" s="838"/>
      <c r="I90" s="838"/>
    </row>
    <row r="91" spans="1:9">
      <c r="A91" s="832"/>
      <c r="B91" s="832"/>
      <c r="C91" s="832"/>
      <c r="D91" s="832"/>
      <c r="E91" s="832"/>
      <c r="F91" s="832"/>
      <c r="G91" s="832"/>
      <c r="H91" s="832"/>
      <c r="I91" s="832"/>
    </row>
    <row r="92" spans="1:9">
      <c r="A92" s="835"/>
      <c r="B92" s="835"/>
      <c r="C92" s="835"/>
      <c r="D92" s="835"/>
      <c r="E92" s="835"/>
      <c r="F92" s="835"/>
      <c r="G92" s="835"/>
      <c r="H92" s="835"/>
      <c r="I92" s="835"/>
    </row>
    <row r="93" spans="1:9">
      <c r="A93" s="832"/>
      <c r="B93" s="832"/>
      <c r="C93" s="832"/>
      <c r="D93" s="832"/>
      <c r="E93" s="832"/>
      <c r="F93" s="832"/>
      <c r="G93" s="832"/>
      <c r="H93" s="832"/>
      <c r="I93" s="832"/>
    </row>
  </sheetData>
  <sheetProtection selectLockedCells="1" selectUnlockedCells="1"/>
  <mergeCells count="48">
    <mergeCell ref="A91:I91"/>
    <mergeCell ref="A92:I92"/>
    <mergeCell ref="A93:I93"/>
    <mergeCell ref="A86:I86"/>
    <mergeCell ref="A87:I87"/>
    <mergeCell ref="A88:I88"/>
    <mergeCell ref="A89:I89"/>
    <mergeCell ref="A90:I90"/>
    <mergeCell ref="A81:I81"/>
    <mergeCell ref="A82:I82"/>
    <mergeCell ref="A83:I83"/>
    <mergeCell ref="A84:I84"/>
    <mergeCell ref="A85:I85"/>
    <mergeCell ref="A69:I69"/>
    <mergeCell ref="A71:I71"/>
    <mergeCell ref="A72:I72"/>
    <mergeCell ref="A73:I73"/>
    <mergeCell ref="A80:I80"/>
    <mergeCell ref="A41:I41"/>
    <mergeCell ref="A42:I42"/>
    <mergeCell ref="A48:I48"/>
    <mergeCell ref="A65:I65"/>
    <mergeCell ref="A68:I68"/>
    <mergeCell ref="A35:I35"/>
    <mergeCell ref="A36:I36"/>
    <mergeCell ref="A37:I37"/>
    <mergeCell ref="A39:I39"/>
    <mergeCell ref="A40:I40"/>
    <mergeCell ref="A30:I30"/>
    <mergeCell ref="A31:I31"/>
    <mergeCell ref="A32:I32"/>
    <mergeCell ref="A33:I33"/>
    <mergeCell ref="A34:I34"/>
    <mergeCell ref="A23:L23"/>
    <mergeCell ref="A24:I24"/>
    <mergeCell ref="A25:I25"/>
    <mergeCell ref="A26:I26"/>
    <mergeCell ref="A29:I29"/>
    <mergeCell ref="A7:K7"/>
    <mergeCell ref="A8:K8"/>
    <mergeCell ref="A9:K9"/>
    <mergeCell ref="A10:K10"/>
    <mergeCell ref="A11:K11"/>
    <mergeCell ref="A1:K1"/>
    <mergeCell ref="A2:K2"/>
    <mergeCell ref="A3:K3"/>
    <mergeCell ref="A4:K4"/>
    <mergeCell ref="A6:K6"/>
  </mergeCells>
  <pageMargins left="0.78749999999999998" right="0.78749999999999998" top="1.0249999999999999" bottom="1.0249999999999999" header="0.42" footer="0.78749999999999998"/>
  <pageSetup paperSize="9" orientation="landscape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2"/>
  <sheetViews>
    <sheetView topLeftCell="A82" workbookViewId="0">
      <selection activeCell="J5" sqref="J5"/>
    </sheetView>
  </sheetViews>
  <sheetFormatPr defaultColWidth="11.5703125" defaultRowHeight="12.75"/>
  <cols>
    <col min="1" max="1" width="4.42578125" customWidth="1"/>
    <col min="2" max="2" width="58.85546875" customWidth="1"/>
    <col min="3" max="3" width="6.42578125" customWidth="1"/>
    <col min="4" max="4" width="5.5703125" customWidth="1"/>
    <col min="5" max="5" width="4.85546875" customWidth="1"/>
    <col min="6" max="6" width="8" customWidth="1"/>
    <col min="7" max="7" width="8.42578125" customWidth="1"/>
    <col min="8" max="8" width="8" customWidth="1"/>
    <col min="9" max="9" width="6.7109375" customWidth="1"/>
    <col min="10" max="10" width="7.42578125" customWidth="1"/>
    <col min="11" max="12" width="7" customWidth="1"/>
    <col min="13" max="13" width="8.42578125" customWidth="1"/>
    <col min="14" max="14" width="7.140625" customWidth="1"/>
  </cols>
  <sheetData>
    <row r="1" spans="1:13" ht="15.75">
      <c r="A1" s="1"/>
    </row>
    <row r="2" spans="1:13" ht="20.25">
      <c r="A2" s="2"/>
      <c r="B2" s="3" t="s">
        <v>189</v>
      </c>
    </row>
    <row r="3" spans="1:13" ht="14.25">
      <c r="A3" s="4" t="s">
        <v>0</v>
      </c>
      <c r="L3" s="22"/>
      <c r="M3" s="22"/>
    </row>
    <row r="4" spans="1:13" ht="56.25">
      <c r="A4" s="5" t="s">
        <v>1</v>
      </c>
      <c r="B4" s="5" t="s">
        <v>2</v>
      </c>
      <c r="C4" s="25"/>
      <c r="D4" s="25"/>
      <c r="E4" s="27" t="s">
        <v>187</v>
      </c>
      <c r="F4" s="27" t="s">
        <v>188</v>
      </c>
      <c r="G4" s="27" t="s">
        <v>225</v>
      </c>
      <c r="H4" s="27" t="s">
        <v>224</v>
      </c>
      <c r="I4" s="65" t="s">
        <v>204</v>
      </c>
      <c r="J4" s="28" t="s">
        <v>207</v>
      </c>
      <c r="K4" s="54" t="s">
        <v>206</v>
      </c>
      <c r="L4" s="27" t="s">
        <v>226</v>
      </c>
      <c r="M4" s="30" t="s">
        <v>269</v>
      </c>
    </row>
    <row r="5" spans="1:13" ht="45">
      <c r="A5" s="6"/>
      <c r="B5" s="7" t="s">
        <v>3</v>
      </c>
      <c r="C5" s="24">
        <v>2</v>
      </c>
      <c r="D5" s="24" t="s">
        <v>4</v>
      </c>
      <c r="E5" s="25">
        <v>25</v>
      </c>
      <c r="F5" s="25">
        <v>14.69</v>
      </c>
      <c r="G5" s="25">
        <f>E5*F5</f>
        <v>367.25</v>
      </c>
      <c r="H5" s="25">
        <f>C5*G5</f>
        <v>734.5</v>
      </c>
      <c r="I5" s="71">
        <v>2</v>
      </c>
      <c r="J5" s="71">
        <f t="shared" ref="J5:J12" si="0">G5*I5</f>
        <v>734.5</v>
      </c>
      <c r="K5" s="57">
        <f t="shared" ref="K5:K12" si="1">C5-I5</f>
        <v>0</v>
      </c>
      <c r="L5" s="25">
        <f t="shared" ref="L5:L12" si="2">H5-J5</f>
        <v>0</v>
      </c>
      <c r="M5" s="25">
        <v>2</v>
      </c>
    </row>
    <row r="6" spans="1:13" ht="45">
      <c r="A6" s="6"/>
      <c r="B6" s="7" t="s">
        <v>5</v>
      </c>
      <c r="C6" s="24">
        <v>2</v>
      </c>
      <c r="D6" s="24" t="s">
        <v>4</v>
      </c>
      <c r="E6" s="25">
        <v>25</v>
      </c>
      <c r="F6" s="25">
        <v>19.36</v>
      </c>
      <c r="G6" s="25">
        <f t="shared" ref="G6:G12" si="3">E6*F6</f>
        <v>484</v>
      </c>
      <c r="H6" s="25">
        <f t="shared" ref="H6:H12" si="4">C6*G6</f>
        <v>968</v>
      </c>
      <c r="I6" s="71">
        <v>2</v>
      </c>
      <c r="J6" s="71">
        <f t="shared" si="0"/>
        <v>968</v>
      </c>
      <c r="K6" s="57">
        <f t="shared" si="1"/>
        <v>0</v>
      </c>
      <c r="L6" s="25">
        <f t="shared" si="2"/>
        <v>0</v>
      </c>
      <c r="M6" s="25">
        <v>2</v>
      </c>
    </row>
    <row r="7" spans="1:13" ht="45">
      <c r="A7" s="6"/>
      <c r="B7" s="7" t="s">
        <v>6</v>
      </c>
      <c r="C7" s="24">
        <v>0</v>
      </c>
      <c r="D7" s="24" t="s">
        <v>4</v>
      </c>
      <c r="E7" s="25">
        <v>25</v>
      </c>
      <c r="F7" s="25">
        <v>29.25</v>
      </c>
      <c r="G7" s="25">
        <f t="shared" si="3"/>
        <v>731.25</v>
      </c>
      <c r="H7" s="25">
        <f t="shared" si="4"/>
        <v>0</v>
      </c>
      <c r="I7" s="71">
        <v>0</v>
      </c>
      <c r="J7" s="71">
        <f t="shared" si="0"/>
        <v>0</v>
      </c>
      <c r="K7" s="53">
        <f t="shared" si="1"/>
        <v>0</v>
      </c>
      <c r="L7" s="25">
        <f t="shared" si="2"/>
        <v>0</v>
      </c>
      <c r="M7" s="25">
        <v>1</v>
      </c>
    </row>
    <row r="8" spans="1:13" ht="45">
      <c r="A8" s="6"/>
      <c r="B8" s="7" t="s">
        <v>7</v>
      </c>
      <c r="C8" s="24">
        <v>2</v>
      </c>
      <c r="D8" s="24" t="s">
        <v>4</v>
      </c>
      <c r="E8" s="25">
        <v>10</v>
      </c>
      <c r="F8" s="25">
        <v>36.46</v>
      </c>
      <c r="G8" s="25">
        <f t="shared" si="3"/>
        <v>364.6</v>
      </c>
      <c r="H8" s="25">
        <f t="shared" si="4"/>
        <v>729.2</v>
      </c>
      <c r="I8" s="71">
        <v>2</v>
      </c>
      <c r="J8" s="71">
        <f t="shared" si="0"/>
        <v>729.2</v>
      </c>
      <c r="K8" s="57">
        <f t="shared" si="1"/>
        <v>0</v>
      </c>
      <c r="L8" s="25">
        <f t="shared" si="2"/>
        <v>0</v>
      </c>
      <c r="M8" s="25" t="s">
        <v>274</v>
      </c>
    </row>
    <row r="9" spans="1:13" ht="30">
      <c r="A9" s="6"/>
      <c r="B9" s="7" t="s">
        <v>8</v>
      </c>
      <c r="C9" s="24">
        <v>1</v>
      </c>
      <c r="D9" s="24" t="s">
        <v>4</v>
      </c>
      <c r="E9" s="25">
        <v>25</v>
      </c>
      <c r="F9" s="25">
        <v>23.42</v>
      </c>
      <c r="G9" s="25">
        <f t="shared" si="3"/>
        <v>585.5</v>
      </c>
      <c r="H9" s="25">
        <f t="shared" si="4"/>
        <v>585.5</v>
      </c>
      <c r="I9" s="71">
        <v>1</v>
      </c>
      <c r="J9" s="71">
        <f t="shared" si="0"/>
        <v>585.5</v>
      </c>
      <c r="K9" s="57">
        <f t="shared" si="1"/>
        <v>0</v>
      </c>
      <c r="L9" s="25">
        <f t="shared" si="2"/>
        <v>0</v>
      </c>
      <c r="M9" s="25">
        <v>0</v>
      </c>
    </row>
    <row r="10" spans="1:13" ht="45">
      <c r="A10" s="6"/>
      <c r="B10" s="7" t="s">
        <v>9</v>
      </c>
      <c r="C10" s="24">
        <v>2</v>
      </c>
      <c r="D10" s="24" t="s">
        <v>4</v>
      </c>
      <c r="E10" s="25">
        <v>25</v>
      </c>
      <c r="F10" s="25">
        <v>26.65</v>
      </c>
      <c r="G10" s="25">
        <f t="shared" si="3"/>
        <v>666.25</v>
      </c>
      <c r="H10" s="25">
        <f t="shared" si="4"/>
        <v>1332.5</v>
      </c>
      <c r="I10" s="71">
        <v>2</v>
      </c>
      <c r="J10" s="71">
        <f t="shared" si="0"/>
        <v>1332.5</v>
      </c>
      <c r="K10" s="57">
        <f t="shared" si="1"/>
        <v>0</v>
      </c>
      <c r="L10" s="25">
        <f t="shared" si="2"/>
        <v>0</v>
      </c>
      <c r="M10" s="25"/>
    </row>
    <row r="11" spans="1:13" ht="45">
      <c r="A11" s="8"/>
      <c r="B11" s="9" t="s">
        <v>10</v>
      </c>
      <c r="C11" s="24">
        <v>0</v>
      </c>
      <c r="D11" s="24" t="s">
        <v>4</v>
      </c>
      <c r="E11" s="25">
        <v>25</v>
      </c>
      <c r="F11" s="25">
        <v>17.149999999999999</v>
      </c>
      <c r="G11" s="25">
        <f t="shared" si="3"/>
        <v>428.74999999999994</v>
      </c>
      <c r="H11" s="25">
        <f t="shared" si="4"/>
        <v>0</v>
      </c>
      <c r="I11" s="25">
        <v>0</v>
      </c>
      <c r="J11" s="71">
        <f t="shared" si="0"/>
        <v>0</v>
      </c>
      <c r="K11" s="53">
        <f t="shared" si="1"/>
        <v>0</v>
      </c>
      <c r="L11" s="25">
        <f t="shared" si="2"/>
        <v>0</v>
      </c>
      <c r="M11" s="25"/>
    </row>
    <row r="12" spans="1:13" ht="30">
      <c r="A12" s="6"/>
      <c r="B12" s="7" t="s">
        <v>11</v>
      </c>
      <c r="C12" s="24">
        <v>2</v>
      </c>
      <c r="D12" s="24" t="s">
        <v>4</v>
      </c>
      <c r="E12" s="25">
        <v>50</v>
      </c>
      <c r="F12" s="25">
        <v>1.1000000000000001</v>
      </c>
      <c r="G12" s="25">
        <f t="shared" si="3"/>
        <v>55.000000000000007</v>
      </c>
      <c r="H12" s="25">
        <f t="shared" si="4"/>
        <v>110.00000000000001</v>
      </c>
      <c r="I12" s="25">
        <v>2</v>
      </c>
      <c r="J12" s="71">
        <f t="shared" si="0"/>
        <v>110.00000000000001</v>
      </c>
      <c r="K12" s="57">
        <f t="shared" si="1"/>
        <v>0</v>
      </c>
      <c r="L12" s="25">
        <f t="shared" si="2"/>
        <v>0</v>
      </c>
      <c r="M12" s="25"/>
    </row>
    <row r="13" spans="1:13" ht="15">
      <c r="A13" s="6"/>
      <c r="B13" s="7" t="s">
        <v>12</v>
      </c>
      <c r="C13" s="24">
        <v>0</v>
      </c>
      <c r="D13" s="24" t="s">
        <v>4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6"/>
      <c r="B14" s="7" t="s">
        <v>13</v>
      </c>
      <c r="C14" s="24">
        <v>1</v>
      </c>
      <c r="D14" s="24" t="s">
        <v>4</v>
      </c>
      <c r="E14" s="25">
        <v>2</v>
      </c>
      <c r="F14" s="25">
        <v>85.9</v>
      </c>
      <c r="G14" s="25"/>
      <c r="H14" s="25"/>
      <c r="I14" s="25"/>
      <c r="J14" s="25"/>
      <c r="K14" s="25"/>
      <c r="L14" s="25"/>
      <c r="M14" s="25"/>
    </row>
    <row r="15" spans="1:13" ht="15">
      <c r="A15" s="6"/>
      <c r="B15" s="7" t="s">
        <v>14</v>
      </c>
      <c r="C15" s="24">
        <v>1</v>
      </c>
      <c r="D15" s="24" t="s">
        <v>4</v>
      </c>
      <c r="E15" s="25">
        <v>2</v>
      </c>
      <c r="F15" s="25">
        <v>81.5</v>
      </c>
      <c r="G15" s="25"/>
      <c r="H15" s="25"/>
      <c r="I15" s="25"/>
      <c r="J15" s="25"/>
      <c r="K15" s="25"/>
      <c r="L15" s="25"/>
      <c r="M15" s="25"/>
    </row>
    <row r="16" spans="1:13" ht="15">
      <c r="A16" s="6"/>
      <c r="B16" s="7" t="s">
        <v>15</v>
      </c>
      <c r="C16" s="24">
        <v>1</v>
      </c>
      <c r="D16" s="24" t="s">
        <v>4</v>
      </c>
      <c r="E16" s="25"/>
      <c r="F16" s="25">
        <v>28.73</v>
      </c>
      <c r="G16" s="25"/>
      <c r="H16" s="25"/>
      <c r="I16" s="25"/>
      <c r="J16" s="25"/>
      <c r="K16" s="25"/>
      <c r="L16" s="25"/>
      <c r="M16" s="25"/>
    </row>
    <row r="17" spans="1:13" ht="15">
      <c r="A17" s="6"/>
      <c r="B17" s="7" t="s">
        <v>16</v>
      </c>
      <c r="C17" s="24">
        <v>1</v>
      </c>
      <c r="D17" s="24" t="s">
        <v>4</v>
      </c>
      <c r="E17" s="25">
        <v>2</v>
      </c>
      <c r="F17" s="25">
        <v>66.69</v>
      </c>
      <c r="G17" s="25"/>
      <c r="H17" s="25"/>
      <c r="I17" s="25"/>
      <c r="J17" s="25"/>
      <c r="K17" s="25"/>
      <c r="L17" s="25"/>
      <c r="M17" s="25"/>
    </row>
    <row r="18" spans="1:13" ht="30">
      <c r="A18" s="6"/>
      <c r="B18" s="51" t="s">
        <v>17</v>
      </c>
      <c r="C18" s="24">
        <v>40</v>
      </c>
      <c r="D18" s="24" t="s">
        <v>18</v>
      </c>
      <c r="E18" s="25">
        <v>40</v>
      </c>
      <c r="F18" s="25">
        <v>4.8600000000000003</v>
      </c>
      <c r="G18" s="25"/>
      <c r="H18" s="25"/>
      <c r="I18" s="25"/>
      <c r="J18" s="25"/>
      <c r="K18" s="25"/>
      <c r="L18" s="25"/>
      <c r="M18" s="25"/>
    </row>
    <row r="19" spans="1:13" ht="30">
      <c r="A19" s="6"/>
      <c r="B19" s="51" t="s">
        <v>19</v>
      </c>
      <c r="C19" s="24">
        <v>20</v>
      </c>
      <c r="D19" s="24" t="s">
        <v>20</v>
      </c>
      <c r="E19" s="25">
        <v>20</v>
      </c>
      <c r="F19" s="25">
        <v>5.4</v>
      </c>
      <c r="G19" s="25"/>
      <c r="H19" s="25"/>
      <c r="I19" s="25"/>
      <c r="J19" s="25"/>
      <c r="K19" s="25"/>
      <c r="L19" s="25"/>
      <c r="M19" s="25"/>
    </row>
    <row r="20" spans="1:13" ht="15">
      <c r="A20" s="6"/>
      <c r="B20" s="7" t="s">
        <v>21</v>
      </c>
      <c r="C20" s="24">
        <v>40</v>
      </c>
      <c r="D20" s="24" t="s">
        <v>18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10"/>
      <c r="B21" s="23" t="s">
        <v>190</v>
      </c>
      <c r="C21" s="25">
        <v>1</v>
      </c>
      <c r="D21" s="25" t="s">
        <v>4</v>
      </c>
      <c r="E21" s="25">
        <v>2</v>
      </c>
      <c r="F21" s="25">
        <v>88.24</v>
      </c>
      <c r="G21" s="25"/>
      <c r="H21" s="25"/>
      <c r="I21" s="25"/>
      <c r="J21" s="25"/>
      <c r="K21" s="25"/>
      <c r="L21" s="25"/>
      <c r="M21" s="25"/>
    </row>
    <row r="22" spans="1:13" ht="15">
      <c r="A22" s="10"/>
      <c r="B22" s="23" t="s">
        <v>191</v>
      </c>
      <c r="C22" s="25">
        <v>1</v>
      </c>
      <c r="D22" s="25" t="s">
        <v>4</v>
      </c>
      <c r="E22" s="25"/>
      <c r="F22" s="25">
        <v>66.69</v>
      </c>
      <c r="G22" s="25"/>
      <c r="H22" s="25"/>
      <c r="I22" s="25"/>
      <c r="J22" s="25"/>
      <c r="K22" s="25"/>
      <c r="L22" s="25"/>
      <c r="M22" s="25"/>
    </row>
    <row r="23" spans="1:13" ht="15">
      <c r="A23" s="10"/>
      <c r="B23" s="23" t="s">
        <v>192</v>
      </c>
      <c r="C23" s="25">
        <v>1</v>
      </c>
      <c r="D23" s="25" t="s">
        <v>4</v>
      </c>
      <c r="E23" s="25">
        <v>2</v>
      </c>
      <c r="F23" s="25">
        <v>62.59</v>
      </c>
      <c r="G23" s="25"/>
      <c r="H23" s="25"/>
      <c r="I23" s="25"/>
      <c r="J23" s="25"/>
      <c r="K23" s="25"/>
      <c r="L23" s="25"/>
      <c r="M23" s="25"/>
    </row>
    <row r="24" spans="1:13" ht="15">
      <c r="A24" s="10"/>
      <c r="B24" s="23" t="s">
        <v>193</v>
      </c>
      <c r="C24" s="25">
        <v>1</v>
      </c>
      <c r="D24" s="25" t="s">
        <v>4</v>
      </c>
      <c r="E24" s="25"/>
      <c r="F24" s="25">
        <v>29.75</v>
      </c>
      <c r="G24" s="25"/>
      <c r="H24" s="25"/>
      <c r="I24" s="25"/>
      <c r="J24" s="25"/>
      <c r="K24" s="25"/>
      <c r="L24" s="25"/>
      <c r="M24" s="25"/>
    </row>
    <row r="25" spans="1:13" ht="15">
      <c r="A25" s="10"/>
      <c r="B25" s="23" t="s">
        <v>194</v>
      </c>
      <c r="C25" s="25">
        <v>1</v>
      </c>
      <c r="D25" s="25" t="s">
        <v>4</v>
      </c>
      <c r="E25" s="25"/>
      <c r="F25" s="25">
        <v>30.78</v>
      </c>
      <c r="G25" s="25"/>
      <c r="H25" s="25"/>
      <c r="I25" s="25"/>
      <c r="J25" s="25"/>
      <c r="K25" s="25"/>
      <c r="L25" s="25"/>
      <c r="M25" s="25"/>
    </row>
    <row r="26" spans="1:13" ht="15">
      <c r="A26" s="10"/>
      <c r="B26" s="23"/>
      <c r="C26" s="25"/>
      <c r="D26" s="25"/>
      <c r="E26" s="25"/>
      <c r="F26" s="25"/>
      <c r="G26" s="25"/>
      <c r="H26" s="25">
        <f>SUM(H5:H25)</f>
        <v>4459.7</v>
      </c>
      <c r="I26" s="25"/>
      <c r="J26" s="25"/>
      <c r="K26" s="25"/>
      <c r="L26" s="25"/>
      <c r="M26" s="25"/>
    </row>
    <row r="27" spans="1:13" ht="15">
      <c r="A27" s="12"/>
    </row>
    <row r="28" spans="1:13" ht="14.25">
      <c r="A28" s="4" t="s">
        <v>22</v>
      </c>
    </row>
    <row r="29" spans="1:13" ht="56.25">
      <c r="A29" s="13" t="s">
        <v>1</v>
      </c>
      <c r="B29" s="40" t="s">
        <v>2</v>
      </c>
      <c r="E29" s="22" t="s">
        <v>187</v>
      </c>
      <c r="F29" s="20" t="s">
        <v>188</v>
      </c>
      <c r="G29" s="20" t="s">
        <v>205</v>
      </c>
      <c r="H29" s="58" t="s">
        <v>204</v>
      </c>
      <c r="I29" s="20" t="s">
        <v>207</v>
      </c>
      <c r="J29" s="20" t="s">
        <v>206</v>
      </c>
      <c r="K29" s="20" t="s">
        <v>277</v>
      </c>
    </row>
    <row r="30" spans="1:13" ht="15">
      <c r="A30" s="7">
        <v>1</v>
      </c>
      <c r="B30" s="24" t="s">
        <v>23</v>
      </c>
      <c r="C30" s="24">
        <v>200</v>
      </c>
      <c r="D30" s="24" t="s">
        <v>20</v>
      </c>
      <c r="E30" s="25">
        <v>20</v>
      </c>
      <c r="F30" s="26">
        <v>19.059999999999999</v>
      </c>
      <c r="G30" s="25">
        <f>C30*F30</f>
        <v>3811.9999999999995</v>
      </c>
      <c r="H30" s="56">
        <v>140</v>
      </c>
      <c r="I30" s="25">
        <f>H30*F30</f>
        <v>2668.3999999999996</v>
      </c>
      <c r="J30" s="72">
        <f>C30-H30</f>
        <v>60</v>
      </c>
      <c r="K30" s="25"/>
      <c r="L30" s="25"/>
    </row>
    <row r="31" spans="1:13" ht="15">
      <c r="A31" s="7">
        <v>2</v>
      </c>
      <c r="B31" s="24" t="s">
        <v>24</v>
      </c>
      <c r="C31" s="24">
        <v>100</v>
      </c>
      <c r="D31" s="24" t="s">
        <v>20</v>
      </c>
      <c r="E31" s="25">
        <v>20</v>
      </c>
      <c r="F31" s="26">
        <v>19.059999999999999</v>
      </c>
      <c r="G31" s="25">
        <f t="shared" ref="G31:G40" si="5">C31*F31</f>
        <v>1905.9999999999998</v>
      </c>
      <c r="H31" s="56">
        <v>100</v>
      </c>
      <c r="I31" s="25">
        <f t="shared" ref="I31:I40" si="6">H31*F31</f>
        <v>1905.9999999999998</v>
      </c>
      <c r="J31" s="72">
        <f t="shared" ref="J31:J40" si="7">C31-H31</f>
        <v>0</v>
      </c>
      <c r="K31" s="25"/>
      <c r="L31" s="25"/>
    </row>
    <row r="32" spans="1:13" ht="15">
      <c r="A32" s="7">
        <v>3</v>
      </c>
      <c r="B32" s="24" t="s">
        <v>25</v>
      </c>
      <c r="C32" s="24">
        <v>40</v>
      </c>
      <c r="D32" s="24" t="s">
        <v>20</v>
      </c>
      <c r="E32" s="25">
        <v>20</v>
      </c>
      <c r="F32" s="25">
        <v>26.19</v>
      </c>
      <c r="G32" s="25">
        <f t="shared" si="5"/>
        <v>1047.6000000000001</v>
      </c>
      <c r="H32" s="56">
        <v>0</v>
      </c>
      <c r="I32" s="25">
        <f t="shared" si="6"/>
        <v>0</v>
      </c>
      <c r="J32" s="72">
        <f t="shared" si="7"/>
        <v>40</v>
      </c>
      <c r="K32" s="25"/>
      <c r="L32" s="25"/>
    </row>
    <row r="33" spans="1:13" ht="15">
      <c r="A33" s="7">
        <v>4</v>
      </c>
      <c r="B33" s="24" t="s">
        <v>26</v>
      </c>
      <c r="C33" s="24">
        <v>40</v>
      </c>
      <c r="D33" s="24" t="s">
        <v>20</v>
      </c>
      <c r="E33" s="25">
        <v>20</v>
      </c>
      <c r="F33" s="25">
        <v>20.25</v>
      </c>
      <c r="G33" s="25">
        <f t="shared" si="5"/>
        <v>810</v>
      </c>
      <c r="H33" s="56">
        <v>0</v>
      </c>
      <c r="I33" s="25">
        <f t="shared" si="6"/>
        <v>0</v>
      </c>
      <c r="J33" s="72">
        <f t="shared" si="7"/>
        <v>40</v>
      </c>
      <c r="K33" s="25"/>
      <c r="L33" s="25"/>
    </row>
    <row r="34" spans="1:13" ht="15">
      <c r="A34" s="7">
        <v>5</v>
      </c>
      <c r="B34" s="24" t="s">
        <v>27</v>
      </c>
      <c r="C34" s="24">
        <v>200</v>
      </c>
      <c r="D34" s="24" t="s">
        <v>20</v>
      </c>
      <c r="E34" s="25">
        <v>20</v>
      </c>
      <c r="F34" s="26">
        <v>21.44</v>
      </c>
      <c r="G34" s="25">
        <f t="shared" si="5"/>
        <v>4288</v>
      </c>
      <c r="H34" s="56">
        <v>40</v>
      </c>
      <c r="I34" s="25">
        <f t="shared" si="6"/>
        <v>857.6</v>
      </c>
      <c r="J34" s="72">
        <f t="shared" si="7"/>
        <v>160</v>
      </c>
      <c r="K34" s="25"/>
      <c r="L34" s="25"/>
    </row>
    <row r="35" spans="1:13" ht="15">
      <c r="A35" s="7">
        <v>6</v>
      </c>
      <c r="B35" s="24" t="s">
        <v>28</v>
      </c>
      <c r="C35" s="24">
        <v>100</v>
      </c>
      <c r="D35" s="24" t="s">
        <v>20</v>
      </c>
      <c r="E35" s="25">
        <v>20</v>
      </c>
      <c r="F35" s="26">
        <v>21.44</v>
      </c>
      <c r="G35" s="25">
        <f t="shared" si="5"/>
        <v>2144</v>
      </c>
      <c r="H35" s="56">
        <v>40</v>
      </c>
      <c r="I35" s="25">
        <f t="shared" si="6"/>
        <v>857.6</v>
      </c>
      <c r="J35" s="72">
        <f t="shared" si="7"/>
        <v>60</v>
      </c>
      <c r="K35" s="25"/>
      <c r="L35" s="25"/>
    </row>
    <row r="36" spans="1:13" ht="15">
      <c r="A36" s="7">
        <v>7</v>
      </c>
      <c r="B36" s="24" t="s">
        <v>29</v>
      </c>
      <c r="C36" s="24">
        <v>20</v>
      </c>
      <c r="D36" s="24" t="s">
        <v>20</v>
      </c>
      <c r="E36" s="25">
        <v>20</v>
      </c>
      <c r="F36" s="26">
        <v>23.22</v>
      </c>
      <c r="G36" s="25">
        <f t="shared" si="5"/>
        <v>464.4</v>
      </c>
      <c r="H36" s="56">
        <v>20</v>
      </c>
      <c r="I36" s="25">
        <f t="shared" si="6"/>
        <v>464.4</v>
      </c>
      <c r="J36" s="72">
        <f t="shared" si="7"/>
        <v>0</v>
      </c>
      <c r="K36" s="25"/>
      <c r="L36" s="25"/>
    </row>
    <row r="37" spans="1:13" ht="15">
      <c r="A37" s="7">
        <v>8</v>
      </c>
      <c r="B37" s="24" t="s">
        <v>30</v>
      </c>
      <c r="C37" s="24">
        <v>1</v>
      </c>
      <c r="D37" s="24" t="s">
        <v>31</v>
      </c>
      <c r="E37" s="25">
        <v>1</v>
      </c>
      <c r="F37" s="26">
        <v>450.36</v>
      </c>
      <c r="G37" s="25">
        <f t="shared" si="5"/>
        <v>450.36</v>
      </c>
      <c r="H37" s="56">
        <v>0</v>
      </c>
      <c r="I37" s="25">
        <f t="shared" si="6"/>
        <v>0</v>
      </c>
      <c r="J37" s="72">
        <f t="shared" si="7"/>
        <v>1</v>
      </c>
      <c r="K37" s="25"/>
      <c r="L37" s="25"/>
    </row>
    <row r="38" spans="1:13" ht="15">
      <c r="A38" s="7">
        <v>9</v>
      </c>
      <c r="B38" s="24" t="s">
        <v>32</v>
      </c>
      <c r="C38" s="24">
        <v>500</v>
      </c>
      <c r="D38" s="24" t="s">
        <v>18</v>
      </c>
      <c r="E38" s="25">
        <v>2000</v>
      </c>
      <c r="F38" s="26">
        <v>0.4</v>
      </c>
      <c r="G38" s="25">
        <f t="shared" si="5"/>
        <v>200</v>
      </c>
      <c r="H38" s="56">
        <v>0</v>
      </c>
      <c r="I38" s="25">
        <f t="shared" si="6"/>
        <v>0</v>
      </c>
      <c r="J38" s="72">
        <f t="shared" si="7"/>
        <v>500</v>
      </c>
      <c r="K38" s="25"/>
      <c r="L38" s="25"/>
    </row>
    <row r="39" spans="1:13" ht="15">
      <c r="A39" s="7">
        <v>10</v>
      </c>
      <c r="B39" s="24" t="s">
        <v>33</v>
      </c>
      <c r="C39" s="24">
        <v>100</v>
      </c>
      <c r="D39" s="24" t="s">
        <v>20</v>
      </c>
      <c r="E39" s="25">
        <v>96</v>
      </c>
      <c r="F39" s="26">
        <v>0.42</v>
      </c>
      <c r="G39" s="25">
        <f t="shared" si="5"/>
        <v>42</v>
      </c>
      <c r="H39" s="56">
        <v>0</v>
      </c>
      <c r="I39" s="25">
        <f t="shared" si="6"/>
        <v>0</v>
      </c>
      <c r="J39" s="72">
        <f t="shared" si="7"/>
        <v>100</v>
      </c>
      <c r="K39" s="25"/>
      <c r="L39" s="25"/>
    </row>
    <row r="40" spans="1:13" ht="15">
      <c r="A40" s="7">
        <v>11</v>
      </c>
      <c r="B40" s="24" t="s">
        <v>34</v>
      </c>
      <c r="C40" s="24">
        <v>200</v>
      </c>
      <c r="D40" s="24" t="s">
        <v>20</v>
      </c>
      <c r="E40" s="25"/>
      <c r="F40" s="25"/>
      <c r="G40" s="25">
        <f t="shared" si="5"/>
        <v>0</v>
      </c>
      <c r="H40" s="56">
        <v>0</v>
      </c>
      <c r="I40" s="25">
        <f t="shared" si="6"/>
        <v>0</v>
      </c>
      <c r="J40" s="72">
        <f t="shared" si="7"/>
        <v>200</v>
      </c>
      <c r="K40" s="25"/>
      <c r="L40" s="25"/>
    </row>
    <row r="41" spans="1:13" ht="15">
      <c r="A41" s="7"/>
      <c r="B41" s="9">
        <f>C30+C31+C32+C33+C34+C35+C36</f>
        <v>700</v>
      </c>
      <c r="C41" s="9"/>
      <c r="D41" s="9"/>
      <c r="G41" s="36">
        <f>SUM(G30:G40)</f>
        <v>15164.359999999999</v>
      </c>
      <c r="H41">
        <f>H30+H31+H32+H33+H34+H35+H36</f>
        <v>340</v>
      </c>
      <c r="M41">
        <f>B41-H41</f>
        <v>360</v>
      </c>
    </row>
    <row r="42" spans="1:13" ht="14.25">
      <c r="A42" s="4" t="s">
        <v>35</v>
      </c>
    </row>
    <row r="43" spans="1:13" ht="56.25">
      <c r="A43" s="13" t="s">
        <v>1</v>
      </c>
      <c r="B43" s="13" t="s">
        <v>2</v>
      </c>
      <c r="E43" s="27" t="s">
        <v>187</v>
      </c>
      <c r="F43" s="27" t="s">
        <v>188</v>
      </c>
      <c r="G43" s="27" t="s">
        <v>225</v>
      </c>
      <c r="H43" s="27" t="s">
        <v>224</v>
      </c>
      <c r="I43" s="65" t="s">
        <v>204</v>
      </c>
      <c r="J43" s="28" t="s">
        <v>207</v>
      </c>
      <c r="K43" s="54" t="s">
        <v>206</v>
      </c>
      <c r="L43" s="27" t="s">
        <v>226</v>
      </c>
    </row>
    <row r="44" spans="1:13" ht="30">
      <c r="A44" s="7">
        <v>1</v>
      </c>
      <c r="B44" s="7" t="s">
        <v>36</v>
      </c>
      <c r="C44" s="7">
        <v>1200</v>
      </c>
      <c r="D44" s="24" t="s">
        <v>31</v>
      </c>
      <c r="E44" s="25">
        <v>100</v>
      </c>
      <c r="F44" s="26">
        <v>14.29</v>
      </c>
      <c r="G44" s="25">
        <f>E44*F44</f>
        <v>1429</v>
      </c>
      <c r="H44" s="25">
        <f>G44*C44</f>
        <v>1714800</v>
      </c>
      <c r="I44" s="25">
        <v>800</v>
      </c>
      <c r="J44" s="25">
        <f>I44*F44</f>
        <v>11432</v>
      </c>
      <c r="K44" s="53">
        <f>(C44)-I44</f>
        <v>400</v>
      </c>
      <c r="L44" s="25">
        <f t="shared" ref="L44:L49" si="8">H44-J44</f>
        <v>1703368</v>
      </c>
    </row>
    <row r="45" spans="1:13" ht="30">
      <c r="A45" s="7">
        <v>2</v>
      </c>
      <c r="B45" s="7" t="s">
        <v>37</v>
      </c>
      <c r="C45" s="7">
        <v>100</v>
      </c>
      <c r="D45" s="24" t="s">
        <v>31</v>
      </c>
      <c r="E45" s="25">
        <v>100</v>
      </c>
      <c r="F45" s="26">
        <v>17.899999999999999</v>
      </c>
      <c r="G45" s="25">
        <f>E45*F45</f>
        <v>1789.9999999999998</v>
      </c>
      <c r="H45" s="25">
        <f>G45*C45</f>
        <v>178999.99999999997</v>
      </c>
      <c r="I45" s="25">
        <v>100</v>
      </c>
      <c r="J45" s="25">
        <f>I45*F45</f>
        <v>1789.9999999999998</v>
      </c>
      <c r="K45" s="53">
        <f>(C45)-I45</f>
        <v>0</v>
      </c>
      <c r="L45" s="25">
        <f t="shared" si="8"/>
        <v>177209.99999999997</v>
      </c>
    </row>
    <row r="46" spans="1:13" ht="30">
      <c r="A46" s="7">
        <v>3</v>
      </c>
      <c r="B46" s="7" t="s">
        <v>38</v>
      </c>
      <c r="C46" s="13">
        <v>900</v>
      </c>
      <c r="D46" s="24" t="s">
        <v>31</v>
      </c>
      <c r="E46" s="25">
        <v>100</v>
      </c>
      <c r="F46" s="26">
        <v>19.5</v>
      </c>
      <c r="G46" s="25">
        <f>E46*F46</f>
        <v>1950</v>
      </c>
      <c r="H46" s="25">
        <f>G46*C46</f>
        <v>1755000</v>
      </c>
      <c r="I46" s="25">
        <v>700</v>
      </c>
      <c r="J46" s="25">
        <f>I46*F46</f>
        <v>13650</v>
      </c>
      <c r="K46" s="53">
        <f>(C46)-I46</f>
        <v>200</v>
      </c>
      <c r="L46" s="25">
        <f t="shared" si="8"/>
        <v>1741350</v>
      </c>
    </row>
    <row r="47" spans="1:13" ht="30">
      <c r="A47" s="7">
        <v>4</v>
      </c>
      <c r="B47" s="7" t="s">
        <v>39</v>
      </c>
      <c r="C47" s="7">
        <v>500</v>
      </c>
      <c r="D47" s="24" t="s">
        <v>31</v>
      </c>
      <c r="E47" s="25">
        <v>100</v>
      </c>
      <c r="F47" s="26">
        <v>14.29</v>
      </c>
      <c r="G47" s="25">
        <f>E47*F47</f>
        <v>1429</v>
      </c>
      <c r="H47" s="25">
        <f>G47*C47</f>
        <v>714500</v>
      </c>
      <c r="I47" s="25">
        <v>200</v>
      </c>
      <c r="J47" s="25">
        <f>I47*F47</f>
        <v>2858</v>
      </c>
      <c r="K47" s="53">
        <f>(C47)-I47</f>
        <v>300</v>
      </c>
      <c r="L47" s="25">
        <f t="shared" si="8"/>
        <v>711642</v>
      </c>
    </row>
    <row r="48" spans="1:13" ht="25.35" customHeight="1" thickBot="1">
      <c r="A48" s="10">
        <v>5</v>
      </c>
      <c r="B48" s="14" t="s">
        <v>40</v>
      </c>
      <c r="C48" s="23">
        <v>100</v>
      </c>
      <c r="D48" s="25" t="s">
        <v>4</v>
      </c>
      <c r="E48" s="25">
        <v>100</v>
      </c>
      <c r="F48" s="26">
        <v>19.18</v>
      </c>
      <c r="G48" s="25">
        <f>E48*F48</f>
        <v>1918</v>
      </c>
      <c r="H48" s="37">
        <f>G48*C48</f>
        <v>191800</v>
      </c>
      <c r="I48" s="25">
        <v>100</v>
      </c>
      <c r="J48" s="37">
        <f>I48*F48</f>
        <v>1918</v>
      </c>
      <c r="K48" s="53">
        <f>(C48)-I48</f>
        <v>0</v>
      </c>
      <c r="L48" s="25">
        <f t="shared" si="8"/>
        <v>189882</v>
      </c>
    </row>
    <row r="49" spans="1:13" ht="15.75" thickBot="1">
      <c r="A49" s="12"/>
      <c r="C49">
        <f>SUM(C44:C48)</f>
        <v>2800</v>
      </c>
      <c r="H49" s="38">
        <f>SUM(H44:H48)</f>
        <v>4555100</v>
      </c>
      <c r="I49">
        <f>SUM(I44:I48)</f>
        <v>1900</v>
      </c>
      <c r="J49" s="38">
        <f>SUM(J44:J48)</f>
        <v>31648</v>
      </c>
      <c r="K49" s="73">
        <f>SUM(K44:K48)</f>
        <v>900</v>
      </c>
      <c r="L49" s="36">
        <f t="shared" si="8"/>
        <v>4523452</v>
      </c>
    </row>
    <row r="50" spans="1:13" ht="15">
      <c r="A50" s="12"/>
    </row>
    <row r="51" spans="1:13" ht="14.25">
      <c r="A51" s="4"/>
    </row>
    <row r="52" spans="1:13" ht="76.5">
      <c r="A52" s="4" t="s">
        <v>41</v>
      </c>
      <c r="C52" s="22"/>
      <c r="D52" s="20"/>
      <c r="E52" s="22" t="s">
        <v>267</v>
      </c>
      <c r="F52" s="20" t="s">
        <v>266</v>
      </c>
      <c r="G52" s="20" t="s">
        <v>205</v>
      </c>
      <c r="H52" s="62" t="s">
        <v>204</v>
      </c>
      <c r="I52" s="20" t="s">
        <v>207</v>
      </c>
      <c r="J52" s="55" t="s">
        <v>265</v>
      </c>
      <c r="K52" s="20" t="s">
        <v>201</v>
      </c>
      <c r="L52" s="22" t="s">
        <v>202</v>
      </c>
      <c r="M52" s="20" t="s">
        <v>203</v>
      </c>
    </row>
    <row r="53" spans="1:13" ht="14.25">
      <c r="A53" s="13" t="s">
        <v>1</v>
      </c>
      <c r="B53" s="40" t="s">
        <v>2</v>
      </c>
      <c r="J53" s="52"/>
    </row>
    <row r="54" spans="1:13" ht="15">
      <c r="A54" s="9"/>
      <c r="B54" s="24" t="s">
        <v>42</v>
      </c>
      <c r="C54" s="24">
        <v>4000</v>
      </c>
      <c r="D54" s="24" t="s">
        <v>20</v>
      </c>
      <c r="E54" s="24">
        <v>4000</v>
      </c>
      <c r="F54" s="25">
        <v>0.92</v>
      </c>
      <c r="G54" s="25">
        <f>C54*F54</f>
        <v>3680</v>
      </c>
      <c r="H54" s="74">
        <v>4750</v>
      </c>
      <c r="I54" s="25">
        <f>H54*F54</f>
        <v>4370</v>
      </c>
      <c r="J54" s="57">
        <f>C54-H54</f>
        <v>-750</v>
      </c>
    </row>
    <row r="55" spans="1:13" ht="15">
      <c r="A55" s="9"/>
      <c r="B55" s="24" t="s">
        <v>43</v>
      </c>
      <c r="C55" s="24">
        <v>300</v>
      </c>
      <c r="D55" s="24" t="s">
        <v>20</v>
      </c>
      <c r="E55" s="24">
        <v>300</v>
      </c>
      <c r="F55" s="25">
        <v>1.06</v>
      </c>
      <c r="G55" s="25">
        <f t="shared" ref="G55:G72" si="9">C55*F55</f>
        <v>318</v>
      </c>
      <c r="H55" s="74">
        <v>110</v>
      </c>
      <c r="I55" s="25">
        <f t="shared" ref="I55:I77" si="10">H55*F55</f>
        <v>116.60000000000001</v>
      </c>
      <c r="J55" s="53">
        <f t="shared" ref="J55:J64" si="11">C55-H55</f>
        <v>190</v>
      </c>
    </row>
    <row r="56" spans="1:13" ht="15">
      <c r="A56" s="9"/>
      <c r="B56" s="24" t="s">
        <v>44</v>
      </c>
      <c r="C56" s="24">
        <v>600</v>
      </c>
      <c r="D56" s="24" t="s">
        <v>20</v>
      </c>
      <c r="E56" s="24">
        <v>600</v>
      </c>
      <c r="F56" s="25">
        <v>1.3</v>
      </c>
      <c r="G56" s="25">
        <f t="shared" si="9"/>
        <v>780</v>
      </c>
      <c r="H56" s="74">
        <v>290</v>
      </c>
      <c r="I56" s="25">
        <f t="shared" si="10"/>
        <v>377</v>
      </c>
      <c r="J56" s="53">
        <f t="shared" si="11"/>
        <v>310</v>
      </c>
    </row>
    <row r="57" spans="1:13" ht="15">
      <c r="A57" s="9"/>
      <c r="B57" s="24" t="s">
        <v>45</v>
      </c>
      <c r="C57" s="24">
        <v>8000</v>
      </c>
      <c r="D57" s="24" t="s">
        <v>20</v>
      </c>
      <c r="E57" s="24">
        <v>8000</v>
      </c>
      <c r="F57" s="25">
        <v>0.79</v>
      </c>
      <c r="G57" s="25">
        <f t="shared" si="9"/>
        <v>6320</v>
      </c>
      <c r="H57" s="74">
        <v>3800</v>
      </c>
      <c r="I57" s="25">
        <f t="shared" si="10"/>
        <v>3002</v>
      </c>
      <c r="J57" s="53">
        <f t="shared" si="11"/>
        <v>4200</v>
      </c>
    </row>
    <row r="58" spans="1:13" ht="15">
      <c r="A58" s="9"/>
      <c r="B58" s="24" t="s">
        <v>46</v>
      </c>
      <c r="C58" s="24">
        <v>600</v>
      </c>
      <c r="D58" s="24" t="s">
        <v>20</v>
      </c>
      <c r="E58" s="24">
        <v>600</v>
      </c>
      <c r="F58" s="25">
        <v>1.35</v>
      </c>
      <c r="G58" s="25">
        <f t="shared" si="9"/>
        <v>810</v>
      </c>
      <c r="H58" s="74">
        <v>220</v>
      </c>
      <c r="I58" s="25">
        <f t="shared" si="10"/>
        <v>297</v>
      </c>
      <c r="J58" s="53">
        <f t="shared" si="11"/>
        <v>380</v>
      </c>
    </row>
    <row r="59" spans="1:13" ht="15">
      <c r="A59" s="9"/>
      <c r="B59" s="24" t="s">
        <v>261</v>
      </c>
      <c r="C59" s="24">
        <v>500</v>
      </c>
      <c r="D59" s="24" t="s">
        <v>20</v>
      </c>
      <c r="E59" s="24">
        <v>500</v>
      </c>
      <c r="F59" s="25">
        <v>0.93</v>
      </c>
      <c r="G59" s="25">
        <f t="shared" si="9"/>
        <v>465</v>
      </c>
      <c r="H59" s="74">
        <v>250</v>
      </c>
      <c r="I59" s="25">
        <f t="shared" si="10"/>
        <v>232.5</v>
      </c>
      <c r="J59" s="53">
        <f t="shared" si="11"/>
        <v>250</v>
      </c>
    </row>
    <row r="60" spans="1:13" ht="29.1" customHeight="1">
      <c r="A60" s="9"/>
      <c r="B60" s="26" t="s">
        <v>291</v>
      </c>
      <c r="C60" s="24">
        <v>300</v>
      </c>
      <c r="D60" s="24" t="s">
        <v>20</v>
      </c>
      <c r="E60" s="24">
        <v>300</v>
      </c>
      <c r="F60" s="25">
        <v>3.78</v>
      </c>
      <c r="G60" s="25">
        <f t="shared" si="9"/>
        <v>1134</v>
      </c>
      <c r="H60" s="74">
        <v>150</v>
      </c>
      <c r="I60" s="25">
        <f t="shared" si="10"/>
        <v>567</v>
      </c>
      <c r="J60" s="53">
        <f t="shared" si="11"/>
        <v>150</v>
      </c>
    </row>
    <row r="61" spans="1:13" ht="30">
      <c r="A61" s="9"/>
      <c r="B61" s="26" t="s">
        <v>47</v>
      </c>
      <c r="C61" s="24">
        <v>100</v>
      </c>
      <c r="D61" s="24" t="s">
        <v>20</v>
      </c>
      <c r="E61" s="24">
        <v>100</v>
      </c>
      <c r="F61" s="25">
        <v>3.89</v>
      </c>
      <c r="G61" s="25">
        <f t="shared" si="9"/>
        <v>389</v>
      </c>
      <c r="H61" s="74">
        <v>60</v>
      </c>
      <c r="I61" s="25">
        <f t="shared" si="10"/>
        <v>233.4</v>
      </c>
      <c r="J61" s="53">
        <f t="shared" si="11"/>
        <v>40</v>
      </c>
    </row>
    <row r="62" spans="1:13" ht="30">
      <c r="A62" s="9"/>
      <c r="B62" s="26" t="s">
        <v>289</v>
      </c>
      <c r="C62" s="24">
        <v>400</v>
      </c>
      <c r="D62" s="24" t="s">
        <v>20</v>
      </c>
      <c r="E62" s="24">
        <v>400</v>
      </c>
      <c r="F62" s="25">
        <v>1.84</v>
      </c>
      <c r="G62" s="25">
        <f t="shared" si="9"/>
        <v>736</v>
      </c>
      <c r="H62" s="74">
        <v>220</v>
      </c>
      <c r="I62" s="25">
        <f t="shared" si="10"/>
        <v>404.8</v>
      </c>
      <c r="J62" s="53">
        <f t="shared" si="11"/>
        <v>180</v>
      </c>
    </row>
    <row r="63" spans="1:13" ht="28.5">
      <c r="A63" s="9"/>
      <c r="B63" s="44" t="s">
        <v>288</v>
      </c>
      <c r="C63" s="24">
        <v>600</v>
      </c>
      <c r="D63" s="24" t="s">
        <v>20</v>
      </c>
      <c r="E63" s="24">
        <v>600</v>
      </c>
      <c r="F63" s="25">
        <v>4.43</v>
      </c>
      <c r="G63" s="25">
        <f t="shared" si="9"/>
        <v>2658</v>
      </c>
      <c r="H63" s="74">
        <v>290</v>
      </c>
      <c r="I63" s="25">
        <f t="shared" si="10"/>
        <v>1284.6999999999998</v>
      </c>
      <c r="J63" s="53">
        <f t="shared" si="11"/>
        <v>310</v>
      </c>
    </row>
    <row r="64" spans="1:13" ht="15">
      <c r="A64" s="9"/>
      <c r="B64" s="24" t="s">
        <v>48</v>
      </c>
      <c r="C64" s="24">
        <v>150</v>
      </c>
      <c r="D64" s="24" t="s">
        <v>20</v>
      </c>
      <c r="E64" s="24">
        <v>150</v>
      </c>
      <c r="F64" s="25">
        <v>2.48</v>
      </c>
      <c r="G64" s="25">
        <f t="shared" si="9"/>
        <v>372</v>
      </c>
      <c r="H64" s="74">
        <v>100</v>
      </c>
      <c r="I64" s="25">
        <f t="shared" si="10"/>
        <v>248</v>
      </c>
      <c r="J64" s="53">
        <f t="shared" si="11"/>
        <v>50</v>
      </c>
    </row>
    <row r="65" spans="1:12" ht="42.6" customHeight="1">
      <c r="A65" s="9"/>
      <c r="B65" s="24" t="s">
        <v>293</v>
      </c>
      <c r="C65" s="24">
        <v>1000</v>
      </c>
      <c r="D65" s="24" t="s">
        <v>20</v>
      </c>
      <c r="E65" s="25">
        <v>5</v>
      </c>
      <c r="F65" s="34">
        <v>0.95</v>
      </c>
      <c r="G65" s="25">
        <f t="shared" si="9"/>
        <v>950</v>
      </c>
      <c r="H65" s="75">
        <v>450</v>
      </c>
      <c r="I65" s="25">
        <f t="shared" si="10"/>
        <v>427.5</v>
      </c>
      <c r="J65" s="53">
        <f t="shared" ref="J65:J77" si="12">C65-H65</f>
        <v>550</v>
      </c>
    </row>
    <row r="66" spans="1:12" ht="23.1" customHeight="1">
      <c r="A66" s="9"/>
      <c r="B66" s="24" t="s">
        <v>49</v>
      </c>
      <c r="C66" s="24">
        <v>40</v>
      </c>
      <c r="D66" s="24" t="s">
        <v>18</v>
      </c>
      <c r="E66" s="25"/>
      <c r="F66" s="25">
        <v>1.53</v>
      </c>
      <c r="G66" s="25">
        <f t="shared" si="9"/>
        <v>61.2</v>
      </c>
      <c r="H66" s="74">
        <v>0</v>
      </c>
      <c r="I66" s="25">
        <f t="shared" si="10"/>
        <v>0</v>
      </c>
      <c r="J66" s="53">
        <f t="shared" si="12"/>
        <v>40</v>
      </c>
    </row>
    <row r="67" spans="1:12" ht="30">
      <c r="A67" s="9"/>
      <c r="B67" s="24" t="s">
        <v>50</v>
      </c>
      <c r="C67" s="24">
        <v>100</v>
      </c>
      <c r="D67" s="24" t="s">
        <v>18</v>
      </c>
      <c r="E67" s="25"/>
      <c r="F67" s="25">
        <v>2.16</v>
      </c>
      <c r="G67" s="25">
        <f t="shared" si="9"/>
        <v>216</v>
      </c>
      <c r="H67" s="74">
        <v>20</v>
      </c>
      <c r="I67" s="25">
        <f t="shared" si="10"/>
        <v>43.2</v>
      </c>
      <c r="J67" s="53">
        <f t="shared" si="12"/>
        <v>80</v>
      </c>
    </row>
    <row r="68" spans="1:12" ht="30">
      <c r="A68" s="9"/>
      <c r="B68" s="26" t="s">
        <v>51</v>
      </c>
      <c r="C68" s="24">
        <v>0</v>
      </c>
      <c r="D68" s="24"/>
      <c r="E68" s="25"/>
      <c r="F68" s="25"/>
      <c r="G68" s="25">
        <f t="shared" si="9"/>
        <v>0</v>
      </c>
      <c r="H68" s="74">
        <v>0</v>
      </c>
      <c r="I68" s="25">
        <f t="shared" si="10"/>
        <v>0</v>
      </c>
      <c r="J68" s="53">
        <f t="shared" si="12"/>
        <v>0</v>
      </c>
    </row>
    <row r="69" spans="1:12" ht="30">
      <c r="A69" s="9"/>
      <c r="B69" s="26" t="s">
        <v>52</v>
      </c>
      <c r="C69" s="24">
        <v>40</v>
      </c>
      <c r="D69" s="24" t="s">
        <v>229</v>
      </c>
      <c r="E69" s="25">
        <v>40</v>
      </c>
      <c r="F69" s="25">
        <v>3.56</v>
      </c>
      <c r="G69" s="25">
        <f t="shared" si="9"/>
        <v>142.4</v>
      </c>
      <c r="H69" s="74">
        <v>0</v>
      </c>
      <c r="I69" s="25">
        <f t="shared" si="10"/>
        <v>0</v>
      </c>
      <c r="J69" s="53">
        <f t="shared" si="12"/>
        <v>40</v>
      </c>
      <c r="L69">
        <f>J69+J70</f>
        <v>-80</v>
      </c>
    </row>
    <row r="70" spans="1:12" ht="15">
      <c r="A70" s="9"/>
      <c r="B70" s="24" t="s">
        <v>290</v>
      </c>
      <c r="C70" s="24">
        <v>500</v>
      </c>
      <c r="D70" s="24" t="s">
        <v>18</v>
      </c>
      <c r="E70" s="25">
        <v>500</v>
      </c>
      <c r="F70" s="25">
        <v>0.81</v>
      </c>
      <c r="G70" s="25">
        <f t="shared" si="9"/>
        <v>405</v>
      </c>
      <c r="H70" s="74">
        <v>620</v>
      </c>
      <c r="I70" s="25">
        <f t="shared" si="10"/>
        <v>502.20000000000005</v>
      </c>
      <c r="J70" s="57">
        <f t="shared" si="12"/>
        <v>-120</v>
      </c>
    </row>
    <row r="71" spans="1:12" ht="30">
      <c r="A71" s="9"/>
      <c r="B71" s="24" t="s">
        <v>292</v>
      </c>
      <c r="C71" s="24">
        <v>20</v>
      </c>
      <c r="D71" s="24" t="s">
        <v>229</v>
      </c>
      <c r="E71" s="25">
        <v>20</v>
      </c>
      <c r="F71" s="25">
        <v>5.38</v>
      </c>
      <c r="G71" s="25">
        <f t="shared" si="9"/>
        <v>107.6</v>
      </c>
      <c r="H71" s="74">
        <v>30</v>
      </c>
      <c r="I71" s="25">
        <f t="shared" si="10"/>
        <v>161.4</v>
      </c>
      <c r="J71" s="57">
        <f t="shared" si="12"/>
        <v>-10</v>
      </c>
    </row>
    <row r="72" spans="1:12" ht="15">
      <c r="A72" s="68"/>
      <c r="B72" s="69" t="s">
        <v>230</v>
      </c>
      <c r="C72" s="69">
        <v>30</v>
      </c>
      <c r="D72" s="69" t="s">
        <v>229</v>
      </c>
      <c r="E72" s="37">
        <v>30</v>
      </c>
      <c r="F72" s="37">
        <v>4.8600000000000003</v>
      </c>
      <c r="G72" s="37">
        <f t="shared" si="9"/>
        <v>145.80000000000001</v>
      </c>
      <c r="H72" s="76">
        <v>10</v>
      </c>
      <c r="I72" s="37">
        <f t="shared" si="10"/>
        <v>48.6</v>
      </c>
      <c r="J72" s="70">
        <f t="shared" si="12"/>
        <v>20</v>
      </c>
    </row>
    <row r="73" spans="1:12" ht="15">
      <c r="A73" s="24"/>
      <c r="B73" s="24" t="s">
        <v>247</v>
      </c>
      <c r="C73" s="24">
        <v>500</v>
      </c>
      <c r="D73" s="24" t="s">
        <v>229</v>
      </c>
      <c r="E73" s="25">
        <v>500</v>
      </c>
      <c r="F73" s="33">
        <v>0.96</v>
      </c>
      <c r="G73" s="33">
        <f>C73*F73</f>
        <v>480</v>
      </c>
      <c r="H73" s="74">
        <v>240</v>
      </c>
      <c r="I73" s="33">
        <f t="shared" si="10"/>
        <v>230.39999999999998</v>
      </c>
      <c r="J73" s="53">
        <f t="shared" si="12"/>
        <v>260</v>
      </c>
    </row>
    <row r="74" spans="1:12" ht="15">
      <c r="A74" s="24"/>
      <c r="B74" s="24" t="s">
        <v>248</v>
      </c>
      <c r="C74" s="24">
        <v>500</v>
      </c>
      <c r="D74" s="24" t="s">
        <v>229</v>
      </c>
      <c r="E74" s="25">
        <v>500</v>
      </c>
      <c r="F74" s="33">
        <v>1.18</v>
      </c>
      <c r="G74" s="33">
        <f>C74*F74</f>
        <v>590</v>
      </c>
      <c r="H74" s="74">
        <v>165</v>
      </c>
      <c r="I74" s="33">
        <f t="shared" si="10"/>
        <v>194.7</v>
      </c>
      <c r="J74" s="53">
        <f t="shared" si="12"/>
        <v>335</v>
      </c>
    </row>
    <row r="75" spans="1:12" ht="15">
      <c r="A75" s="24"/>
      <c r="B75" s="24" t="s">
        <v>249</v>
      </c>
      <c r="C75" s="24">
        <v>40</v>
      </c>
      <c r="D75" s="24" t="s">
        <v>229</v>
      </c>
      <c r="E75" s="25">
        <v>40</v>
      </c>
      <c r="F75" s="33">
        <v>4.8600000000000003</v>
      </c>
      <c r="G75" s="33">
        <f>C75*F75</f>
        <v>194.4</v>
      </c>
      <c r="H75" s="74">
        <v>55</v>
      </c>
      <c r="I75" s="33">
        <f t="shared" si="10"/>
        <v>267.3</v>
      </c>
      <c r="J75" s="57">
        <f t="shared" si="12"/>
        <v>-15</v>
      </c>
    </row>
    <row r="76" spans="1:12" ht="15">
      <c r="A76" s="24"/>
      <c r="B76" s="24" t="s">
        <v>286</v>
      </c>
      <c r="C76" s="24">
        <v>500</v>
      </c>
      <c r="D76" s="24" t="s">
        <v>229</v>
      </c>
      <c r="E76" s="25">
        <v>500</v>
      </c>
      <c r="F76" s="33">
        <v>1.51</v>
      </c>
      <c r="G76" s="33">
        <f>C76*F76</f>
        <v>755</v>
      </c>
      <c r="H76" s="74">
        <v>100</v>
      </c>
      <c r="I76" s="33">
        <f t="shared" si="10"/>
        <v>151</v>
      </c>
      <c r="J76" s="53">
        <f t="shared" si="12"/>
        <v>400</v>
      </c>
    </row>
    <row r="77" spans="1:12" ht="15">
      <c r="A77" s="24"/>
      <c r="B77" s="24" t="s">
        <v>287</v>
      </c>
      <c r="C77" s="24">
        <v>24</v>
      </c>
      <c r="D77" s="24" t="s">
        <v>229</v>
      </c>
      <c r="E77" s="25"/>
      <c r="F77" s="33">
        <v>1.62</v>
      </c>
      <c r="G77" s="33">
        <f>C77*F77</f>
        <v>38.880000000000003</v>
      </c>
      <c r="H77" s="74">
        <v>5</v>
      </c>
      <c r="I77" s="33">
        <f t="shared" si="10"/>
        <v>8.1000000000000014</v>
      </c>
      <c r="J77" s="53">
        <f t="shared" si="12"/>
        <v>19</v>
      </c>
    </row>
    <row r="78" spans="1:12" ht="15">
      <c r="A78" s="24"/>
      <c r="B78" s="24"/>
      <c r="C78" s="24"/>
      <c r="D78" s="24"/>
      <c r="E78" s="33"/>
      <c r="F78" s="25"/>
      <c r="G78" s="33">
        <f>SUM(G54:G77)</f>
        <v>21748.280000000002</v>
      </c>
      <c r="H78" s="74"/>
      <c r="I78" s="33">
        <f>SUM(I54:I77)</f>
        <v>13167.400000000001</v>
      </c>
      <c r="J78" s="53"/>
    </row>
    <row r="79" spans="1:12" ht="15">
      <c r="A79" s="9"/>
      <c r="B79" s="9"/>
      <c r="C79" s="9">
        <f>SUM(C54:C78)</f>
        <v>18844</v>
      </c>
      <c r="D79" s="9"/>
      <c r="H79">
        <f>SUM(H54:H78)</f>
        <v>11935</v>
      </c>
      <c r="J79" s="73">
        <f>SUM(J54:J78)</f>
        <v>6909</v>
      </c>
    </row>
    <row r="80" spans="1:12" ht="15">
      <c r="A80" s="9"/>
      <c r="B80" s="9"/>
      <c r="C80" s="9"/>
      <c r="D80" s="9"/>
    </row>
    <row r="81" spans="1:13" ht="56.25">
      <c r="A81" s="4" t="s">
        <v>53</v>
      </c>
      <c r="E81" s="22" t="s">
        <v>187</v>
      </c>
      <c r="F81" s="20" t="s">
        <v>188</v>
      </c>
      <c r="G81" s="20" t="s">
        <v>205</v>
      </c>
      <c r="H81" s="62" t="s">
        <v>204</v>
      </c>
      <c r="I81" s="20" t="s">
        <v>207</v>
      </c>
      <c r="J81" s="55" t="s">
        <v>206</v>
      </c>
      <c r="K81" s="20" t="s">
        <v>201</v>
      </c>
      <c r="L81" s="22" t="s">
        <v>202</v>
      </c>
      <c r="M81" s="20" t="s">
        <v>203</v>
      </c>
    </row>
    <row r="82" spans="1:13" ht="14.25">
      <c r="A82" s="13" t="s">
        <v>1</v>
      </c>
      <c r="B82" s="40" t="s">
        <v>2</v>
      </c>
      <c r="J82" s="52"/>
    </row>
    <row r="83" spans="1:13" ht="45">
      <c r="A83" s="7"/>
      <c r="B83" s="24" t="s">
        <v>54</v>
      </c>
      <c r="C83" s="50">
        <v>140</v>
      </c>
      <c r="D83" s="24" t="s">
        <v>55</v>
      </c>
      <c r="E83" s="25">
        <v>10</v>
      </c>
      <c r="F83" s="25">
        <v>2.7</v>
      </c>
      <c r="G83" s="25">
        <f>C83*F83</f>
        <v>378</v>
      </c>
      <c r="H83" s="25">
        <v>130</v>
      </c>
      <c r="I83" s="25">
        <f>H83*F83</f>
        <v>351</v>
      </c>
      <c r="J83" s="53">
        <f>C83-H83</f>
        <v>10</v>
      </c>
    </row>
    <row r="84" spans="1:13" ht="30">
      <c r="A84" s="7"/>
      <c r="B84" s="24" t="s">
        <v>56</v>
      </c>
      <c r="C84" s="50">
        <v>250</v>
      </c>
      <c r="D84" s="24" t="s">
        <v>55</v>
      </c>
      <c r="E84" s="25">
        <v>10</v>
      </c>
      <c r="F84" s="25">
        <v>2.81</v>
      </c>
      <c r="G84" s="25">
        <f>C84*F84</f>
        <v>702.5</v>
      </c>
      <c r="H84" s="25">
        <v>190</v>
      </c>
      <c r="I84" s="25">
        <f>H84*F84</f>
        <v>533.9</v>
      </c>
      <c r="J84" s="53">
        <f>C84-H84</f>
        <v>60</v>
      </c>
    </row>
    <row r="85" spans="1:13" ht="30.75" thickBot="1">
      <c r="A85" s="7"/>
      <c r="B85" s="24" t="s">
        <v>57</v>
      </c>
      <c r="C85" s="50">
        <v>80</v>
      </c>
      <c r="D85" s="24" t="s">
        <v>55</v>
      </c>
      <c r="E85" s="25">
        <v>10</v>
      </c>
      <c r="F85" s="25">
        <v>4.54</v>
      </c>
      <c r="G85" s="37">
        <f>C85*F85</f>
        <v>363.2</v>
      </c>
      <c r="H85" s="25">
        <v>20</v>
      </c>
      <c r="I85" s="37">
        <f>H85*F85</f>
        <v>90.8</v>
      </c>
      <c r="J85" s="53">
        <f>C85-H85</f>
        <v>60</v>
      </c>
    </row>
    <row r="86" spans="1:13" ht="15.75" thickBot="1">
      <c r="A86" s="12"/>
      <c r="G86" s="45">
        <f>SUM(G83:G85)</f>
        <v>1443.7</v>
      </c>
      <c r="I86" s="45">
        <f>SUM(I83:I85)</f>
        <v>975.69999999999993</v>
      </c>
    </row>
    <row r="87" spans="1:13" ht="14.25">
      <c r="A87" s="4"/>
    </row>
    <row r="88" spans="1:13" ht="14.25">
      <c r="A88" s="4" t="s">
        <v>58</v>
      </c>
      <c r="C88" s="21" t="s">
        <v>200</v>
      </c>
    </row>
    <row r="89" spans="1:13" ht="56.25">
      <c r="A89" s="13" t="s">
        <v>1</v>
      </c>
      <c r="B89" s="29" t="s">
        <v>2</v>
      </c>
      <c r="C89" s="27" t="s">
        <v>187</v>
      </c>
      <c r="D89" s="25"/>
      <c r="E89" s="27" t="s">
        <v>187</v>
      </c>
      <c r="F89" s="30" t="s">
        <v>188</v>
      </c>
      <c r="G89" s="30" t="s">
        <v>205</v>
      </c>
      <c r="H89" s="64" t="s">
        <v>204</v>
      </c>
      <c r="I89" s="30" t="s">
        <v>207</v>
      </c>
      <c r="J89" s="67" t="s">
        <v>206</v>
      </c>
      <c r="K89" s="20" t="s">
        <v>201</v>
      </c>
      <c r="L89" s="22" t="s">
        <v>202</v>
      </c>
    </row>
    <row r="90" spans="1:13" ht="15">
      <c r="A90" s="7"/>
      <c r="B90" s="24" t="s">
        <v>59</v>
      </c>
      <c r="C90" s="24">
        <v>8</v>
      </c>
      <c r="D90" s="24" t="s">
        <v>31</v>
      </c>
      <c r="E90" s="25"/>
      <c r="F90" s="25">
        <v>98.28</v>
      </c>
      <c r="G90" s="25">
        <f t="shared" ref="G90:G103" si="13">C90*F90</f>
        <v>786.24</v>
      </c>
      <c r="H90" s="25">
        <v>4</v>
      </c>
      <c r="I90" s="25">
        <f>H90*F90</f>
        <v>393.12</v>
      </c>
      <c r="J90" s="53">
        <f>C90-H90</f>
        <v>4</v>
      </c>
    </row>
    <row r="91" spans="1:13" ht="15">
      <c r="A91" s="7"/>
      <c r="B91" s="24" t="s">
        <v>252</v>
      </c>
      <c r="C91" s="24">
        <v>8</v>
      </c>
      <c r="D91" s="24" t="s">
        <v>31</v>
      </c>
      <c r="E91" s="25"/>
      <c r="F91" s="25">
        <v>90.72</v>
      </c>
      <c r="G91" s="25">
        <f t="shared" si="13"/>
        <v>725.76</v>
      </c>
      <c r="H91" s="25">
        <v>8</v>
      </c>
      <c r="I91" s="25">
        <f t="shared" ref="I91:I103" si="14">H91*F91</f>
        <v>725.76</v>
      </c>
      <c r="J91" s="66">
        <f>C91-H91</f>
        <v>0</v>
      </c>
    </row>
    <row r="92" spans="1:13" ht="15">
      <c r="A92" s="7"/>
      <c r="B92" s="24" t="s">
        <v>251</v>
      </c>
      <c r="C92" s="24">
        <v>2</v>
      </c>
      <c r="D92" s="24" t="s">
        <v>31</v>
      </c>
      <c r="E92" s="25"/>
      <c r="F92" s="25">
        <v>103.68</v>
      </c>
      <c r="G92" s="25">
        <f t="shared" si="13"/>
        <v>207.36</v>
      </c>
      <c r="H92" s="25">
        <v>1</v>
      </c>
      <c r="I92" s="25">
        <f t="shared" si="14"/>
        <v>103.68</v>
      </c>
      <c r="J92" s="53">
        <f t="shared" ref="J92:J103" si="15">C92-H92</f>
        <v>1</v>
      </c>
    </row>
    <row r="93" spans="1:13" ht="15">
      <c r="A93" s="7"/>
      <c r="B93" s="24" t="s">
        <v>253</v>
      </c>
      <c r="C93" s="24">
        <v>4</v>
      </c>
      <c r="D93" s="24" t="s">
        <v>31</v>
      </c>
      <c r="E93" s="25"/>
      <c r="F93" s="25">
        <v>88.56</v>
      </c>
      <c r="G93" s="25">
        <f t="shared" si="13"/>
        <v>354.24</v>
      </c>
      <c r="H93" s="25">
        <v>3</v>
      </c>
      <c r="I93" s="25">
        <f t="shared" si="14"/>
        <v>265.68</v>
      </c>
      <c r="J93" s="53">
        <f t="shared" si="15"/>
        <v>1</v>
      </c>
    </row>
    <row r="94" spans="1:13" ht="15">
      <c r="A94" s="7"/>
      <c r="B94" s="24" t="s">
        <v>254</v>
      </c>
      <c r="C94" s="24">
        <v>4</v>
      </c>
      <c r="D94" s="24" t="s">
        <v>31</v>
      </c>
      <c r="E94" s="25"/>
      <c r="F94" s="25">
        <v>63.72</v>
      </c>
      <c r="G94" s="25">
        <f t="shared" si="13"/>
        <v>254.88</v>
      </c>
      <c r="H94" s="25">
        <v>3</v>
      </c>
      <c r="I94" s="25">
        <f t="shared" si="14"/>
        <v>191.16</v>
      </c>
      <c r="J94" s="53">
        <f t="shared" si="15"/>
        <v>1</v>
      </c>
    </row>
    <row r="95" spans="1:13" ht="15">
      <c r="A95" s="7"/>
      <c r="B95" s="24" t="s">
        <v>255</v>
      </c>
      <c r="C95" s="24">
        <v>4</v>
      </c>
      <c r="D95" s="24" t="s">
        <v>31</v>
      </c>
      <c r="E95" s="25"/>
      <c r="F95" s="25">
        <v>75.599999999999994</v>
      </c>
      <c r="G95" s="25">
        <f t="shared" si="13"/>
        <v>302.39999999999998</v>
      </c>
      <c r="H95" s="25">
        <v>5</v>
      </c>
      <c r="I95" s="25">
        <f t="shared" si="14"/>
        <v>378</v>
      </c>
      <c r="J95" s="57">
        <f t="shared" si="15"/>
        <v>-1</v>
      </c>
    </row>
    <row r="96" spans="1:13" ht="15">
      <c r="A96" s="7"/>
      <c r="B96" s="24" t="s">
        <v>256</v>
      </c>
      <c r="C96" s="24">
        <v>2</v>
      </c>
      <c r="D96" s="24" t="s">
        <v>31</v>
      </c>
      <c r="E96" s="25"/>
      <c r="F96" s="25">
        <v>113.4</v>
      </c>
      <c r="G96" s="25">
        <f t="shared" si="13"/>
        <v>226.8</v>
      </c>
      <c r="H96" s="25">
        <v>1</v>
      </c>
      <c r="I96" s="25">
        <f t="shared" si="14"/>
        <v>113.4</v>
      </c>
      <c r="J96" s="53">
        <f t="shared" si="15"/>
        <v>1</v>
      </c>
    </row>
    <row r="97" spans="1:13" ht="15">
      <c r="A97" s="7"/>
      <c r="B97" s="24" t="s">
        <v>257</v>
      </c>
      <c r="C97" s="24">
        <v>2</v>
      </c>
      <c r="D97" s="24" t="s">
        <v>31</v>
      </c>
      <c r="E97" s="25"/>
      <c r="F97" s="25">
        <v>168.48</v>
      </c>
      <c r="G97" s="25">
        <f t="shared" si="13"/>
        <v>336.96</v>
      </c>
      <c r="H97" s="25">
        <v>2</v>
      </c>
      <c r="I97" s="25">
        <f t="shared" si="14"/>
        <v>336.96</v>
      </c>
      <c r="J97" s="53">
        <f t="shared" si="15"/>
        <v>0</v>
      </c>
    </row>
    <row r="98" spans="1:13" ht="15">
      <c r="A98" s="7"/>
      <c r="B98" s="24" t="s">
        <v>258</v>
      </c>
      <c r="C98" s="24">
        <v>1</v>
      </c>
      <c r="D98" s="24" t="s">
        <v>31</v>
      </c>
      <c r="E98" s="25"/>
      <c r="F98" s="25">
        <v>140.4</v>
      </c>
      <c r="G98" s="25">
        <f t="shared" si="13"/>
        <v>140.4</v>
      </c>
      <c r="H98" s="25">
        <v>1</v>
      </c>
      <c r="I98" s="25">
        <f t="shared" si="14"/>
        <v>140.4</v>
      </c>
      <c r="J98" s="53">
        <f t="shared" si="15"/>
        <v>0</v>
      </c>
    </row>
    <row r="99" spans="1:13" ht="15">
      <c r="A99" s="7"/>
      <c r="B99" s="24" t="s">
        <v>259</v>
      </c>
      <c r="C99" s="24">
        <v>1</v>
      </c>
      <c r="D99" s="24" t="s">
        <v>31</v>
      </c>
      <c r="E99" s="25"/>
      <c r="F99" s="25">
        <v>97.2</v>
      </c>
      <c r="G99" s="25">
        <f t="shared" si="13"/>
        <v>97.2</v>
      </c>
      <c r="H99" s="25">
        <v>1</v>
      </c>
      <c r="I99" s="25">
        <f t="shared" si="14"/>
        <v>97.2</v>
      </c>
      <c r="J99" s="57">
        <f t="shared" si="15"/>
        <v>0</v>
      </c>
    </row>
    <row r="100" spans="1:13" ht="30">
      <c r="A100" s="7"/>
      <c r="B100" s="24" t="s">
        <v>260</v>
      </c>
      <c r="C100" s="24">
        <v>1</v>
      </c>
      <c r="D100" s="24" t="s">
        <v>31</v>
      </c>
      <c r="E100" s="25"/>
      <c r="F100" s="25">
        <v>194.4</v>
      </c>
      <c r="G100" s="25">
        <f t="shared" si="13"/>
        <v>194.4</v>
      </c>
      <c r="H100" s="25">
        <v>1</v>
      </c>
      <c r="I100" s="25">
        <f t="shared" si="14"/>
        <v>194.4</v>
      </c>
      <c r="J100" s="57">
        <f t="shared" si="15"/>
        <v>0</v>
      </c>
    </row>
    <row r="101" spans="1:13" ht="15">
      <c r="A101" s="15"/>
      <c r="B101" s="25" t="s">
        <v>195</v>
      </c>
      <c r="C101" s="25">
        <v>1</v>
      </c>
      <c r="D101" s="25" t="s">
        <v>31</v>
      </c>
      <c r="E101" s="25"/>
      <c r="F101" s="25">
        <v>232.2</v>
      </c>
      <c r="G101" s="25">
        <f t="shared" si="13"/>
        <v>232.2</v>
      </c>
      <c r="H101" s="25">
        <v>0</v>
      </c>
      <c r="I101" s="25">
        <f t="shared" si="14"/>
        <v>0</v>
      </c>
      <c r="J101" s="53">
        <f t="shared" si="15"/>
        <v>1</v>
      </c>
    </row>
    <row r="102" spans="1:13" ht="15">
      <c r="A102" s="15"/>
      <c r="B102" s="25" t="s">
        <v>196</v>
      </c>
      <c r="C102" s="25">
        <v>1</v>
      </c>
      <c r="D102" s="25" t="s">
        <v>31</v>
      </c>
      <c r="E102" s="25"/>
      <c r="F102" s="25">
        <v>73.44</v>
      </c>
      <c r="G102" s="25">
        <f t="shared" si="13"/>
        <v>73.44</v>
      </c>
      <c r="H102" s="25">
        <v>1</v>
      </c>
      <c r="I102" s="25">
        <f t="shared" si="14"/>
        <v>73.44</v>
      </c>
      <c r="J102" s="57">
        <f t="shared" si="15"/>
        <v>0</v>
      </c>
    </row>
    <row r="103" spans="1:13" ht="15.75" thickBot="1">
      <c r="A103" s="15"/>
      <c r="B103" s="25" t="s">
        <v>197</v>
      </c>
      <c r="C103" s="25">
        <v>1</v>
      </c>
      <c r="D103" s="25" t="s">
        <v>31</v>
      </c>
      <c r="E103" s="25"/>
      <c r="F103" s="25">
        <v>123.12</v>
      </c>
      <c r="G103" s="37">
        <f t="shared" si="13"/>
        <v>123.12</v>
      </c>
      <c r="H103" s="25">
        <v>0</v>
      </c>
      <c r="I103" s="37">
        <f t="shared" si="14"/>
        <v>0</v>
      </c>
      <c r="J103" s="53">
        <f t="shared" si="15"/>
        <v>1</v>
      </c>
    </row>
    <row r="104" spans="1:13" ht="15.75" thickBot="1">
      <c r="A104" s="10"/>
      <c r="B104" s="43"/>
      <c r="C104" s="43">
        <f>SUM(C90:C103)</f>
        <v>40</v>
      </c>
      <c r="D104" s="43"/>
      <c r="G104" s="38">
        <f>SUM(G90:G103)</f>
        <v>4055.4000000000005</v>
      </c>
      <c r="H104">
        <f>SUM(H90:H103)</f>
        <v>31</v>
      </c>
      <c r="I104" s="38">
        <f>SUM(I90:I103)</f>
        <v>3013.2000000000007</v>
      </c>
    </row>
    <row r="105" spans="1:13" ht="15">
      <c r="A105" s="4" t="s">
        <v>60</v>
      </c>
    </row>
    <row r="106" spans="1:13" ht="68.25" customHeight="1">
      <c r="A106" s="13" t="s">
        <v>1</v>
      </c>
      <c r="B106" s="40" t="s">
        <v>2</v>
      </c>
      <c r="C106" s="21" t="s">
        <v>199</v>
      </c>
      <c r="E106" s="22" t="s">
        <v>187</v>
      </c>
      <c r="F106" s="20" t="s">
        <v>188</v>
      </c>
      <c r="G106" s="20" t="s">
        <v>205</v>
      </c>
      <c r="H106" s="62" t="s">
        <v>204</v>
      </c>
      <c r="I106" s="20" t="s">
        <v>207</v>
      </c>
      <c r="J106" s="55" t="s">
        <v>206</v>
      </c>
    </row>
    <row r="107" spans="1:13" ht="54" customHeight="1">
      <c r="A107" s="15"/>
      <c r="B107" s="24" t="s">
        <v>61</v>
      </c>
      <c r="C107" s="32">
        <v>1400</v>
      </c>
      <c r="D107" s="24" t="s">
        <v>62</v>
      </c>
      <c r="E107" s="25">
        <v>1400</v>
      </c>
      <c r="F107" s="25">
        <v>6.48</v>
      </c>
      <c r="G107" s="25">
        <f>C107*F107</f>
        <v>9072</v>
      </c>
      <c r="H107" s="25">
        <v>928</v>
      </c>
      <c r="I107">
        <f>H107*F107</f>
        <v>6013.4400000000005</v>
      </c>
      <c r="J107" s="53">
        <f>C107-H107</f>
        <v>472</v>
      </c>
    </row>
    <row r="108" spans="1:13" ht="15">
      <c r="A108" s="12"/>
    </row>
    <row r="109" spans="1:13" ht="15">
      <c r="A109" s="12"/>
    </row>
    <row r="110" spans="1:13" ht="18" customHeight="1">
      <c r="A110" s="4"/>
    </row>
    <row r="111" spans="1:13" ht="54.75" customHeight="1">
      <c r="A111" s="4" t="s">
        <v>63</v>
      </c>
      <c r="C111" s="841" t="s">
        <v>198</v>
      </c>
      <c r="D111" s="841"/>
      <c r="E111" s="22" t="s">
        <v>187</v>
      </c>
      <c r="F111" s="20" t="s">
        <v>188</v>
      </c>
      <c r="G111" s="20" t="s">
        <v>205</v>
      </c>
      <c r="H111" s="62" t="s">
        <v>204</v>
      </c>
      <c r="I111" s="20" t="s">
        <v>207</v>
      </c>
      <c r="J111" s="55" t="s">
        <v>206</v>
      </c>
      <c r="K111" s="20" t="s">
        <v>201</v>
      </c>
      <c r="L111" s="22" t="s">
        <v>202</v>
      </c>
      <c r="M111" s="20" t="s">
        <v>203</v>
      </c>
    </row>
    <row r="112" spans="1:13" ht="14.25">
      <c r="A112" s="13" t="s">
        <v>64</v>
      </c>
      <c r="B112" s="40" t="s">
        <v>2</v>
      </c>
      <c r="J112" s="52"/>
    </row>
    <row r="113" spans="1:10" ht="15">
      <c r="A113" s="9"/>
      <c r="B113" s="24" t="s">
        <v>65</v>
      </c>
      <c r="C113" s="24">
        <v>60</v>
      </c>
      <c r="D113" s="24" t="s">
        <v>20</v>
      </c>
      <c r="E113" s="25">
        <v>10</v>
      </c>
      <c r="F113" s="25">
        <v>9.94</v>
      </c>
      <c r="G113" s="25">
        <f t="shared" ref="G113:G126" si="16">C113*F113</f>
        <v>596.4</v>
      </c>
      <c r="H113" s="25">
        <v>30</v>
      </c>
      <c r="I113" s="25">
        <f>H113*F113</f>
        <v>298.2</v>
      </c>
      <c r="J113" s="53">
        <f>C113-H113</f>
        <v>30</v>
      </c>
    </row>
    <row r="114" spans="1:10" ht="30">
      <c r="A114" s="9"/>
      <c r="B114" s="24" t="s">
        <v>66</v>
      </c>
      <c r="C114" s="24">
        <v>60</v>
      </c>
      <c r="D114" s="24" t="s">
        <v>20</v>
      </c>
      <c r="E114" s="25">
        <v>10</v>
      </c>
      <c r="F114" s="25">
        <v>9.94</v>
      </c>
      <c r="G114" s="25">
        <f t="shared" si="16"/>
        <v>596.4</v>
      </c>
      <c r="H114" s="25">
        <v>30</v>
      </c>
      <c r="I114" s="25">
        <f t="shared" ref="I114:I126" si="17">H114*F114</f>
        <v>298.2</v>
      </c>
      <c r="J114" s="53">
        <f t="shared" ref="J114:J126" si="18">C114-H114</f>
        <v>30</v>
      </c>
    </row>
    <row r="115" spans="1:10" ht="15">
      <c r="A115" s="9"/>
      <c r="B115" s="24" t="s">
        <v>67</v>
      </c>
      <c r="C115" s="24">
        <v>30</v>
      </c>
      <c r="D115" s="24" t="s">
        <v>20</v>
      </c>
      <c r="E115" s="25">
        <v>10</v>
      </c>
      <c r="F115" s="57">
        <v>22.79</v>
      </c>
      <c r="G115" s="25">
        <f t="shared" si="16"/>
        <v>683.69999999999993</v>
      </c>
      <c r="H115" s="25">
        <v>0</v>
      </c>
      <c r="I115" s="25">
        <f t="shared" si="17"/>
        <v>0</v>
      </c>
      <c r="J115" s="53">
        <f t="shared" si="18"/>
        <v>30</v>
      </c>
    </row>
    <row r="116" spans="1:10" ht="15">
      <c r="A116" s="9"/>
      <c r="B116" s="24" t="s">
        <v>68</v>
      </c>
      <c r="C116" s="24">
        <v>30</v>
      </c>
      <c r="D116" s="24" t="s">
        <v>20</v>
      </c>
      <c r="E116" s="25">
        <v>10</v>
      </c>
      <c r="F116" s="57">
        <v>21.92</v>
      </c>
      <c r="G116" s="25">
        <f t="shared" si="16"/>
        <v>657.6</v>
      </c>
      <c r="H116" s="25">
        <v>12</v>
      </c>
      <c r="I116" s="25">
        <f t="shared" si="17"/>
        <v>263.04000000000002</v>
      </c>
      <c r="J116" s="53">
        <f t="shared" si="18"/>
        <v>18</v>
      </c>
    </row>
    <row r="117" spans="1:10" ht="15">
      <c r="A117" s="9"/>
      <c r="B117" s="24" t="s">
        <v>69</v>
      </c>
      <c r="C117" s="24">
        <v>30</v>
      </c>
      <c r="D117" s="24" t="s">
        <v>20</v>
      </c>
      <c r="E117" s="25">
        <v>10</v>
      </c>
      <c r="F117" s="25">
        <v>9.94</v>
      </c>
      <c r="G117" s="25">
        <f t="shared" si="16"/>
        <v>298.2</v>
      </c>
      <c r="H117" s="25">
        <v>0</v>
      </c>
      <c r="I117" s="25">
        <f t="shared" si="17"/>
        <v>0</v>
      </c>
      <c r="J117" s="53">
        <f t="shared" si="18"/>
        <v>30</v>
      </c>
    </row>
    <row r="118" spans="1:10" ht="15">
      <c r="A118" s="9"/>
      <c r="B118" s="24" t="s">
        <v>70</v>
      </c>
      <c r="C118" s="24">
        <v>60</v>
      </c>
      <c r="D118" s="24" t="s">
        <v>20</v>
      </c>
      <c r="E118" s="25">
        <v>10</v>
      </c>
      <c r="F118" s="25">
        <v>9.94</v>
      </c>
      <c r="G118" s="25">
        <f t="shared" si="16"/>
        <v>596.4</v>
      </c>
      <c r="H118" s="25">
        <v>0</v>
      </c>
      <c r="I118" s="25">
        <f t="shared" si="17"/>
        <v>0</v>
      </c>
      <c r="J118" s="53">
        <f t="shared" si="18"/>
        <v>60</v>
      </c>
    </row>
    <row r="119" spans="1:10" ht="15">
      <c r="A119" s="9"/>
      <c r="B119" s="24" t="s">
        <v>71</v>
      </c>
      <c r="C119" s="24">
        <v>60</v>
      </c>
      <c r="D119" s="24" t="s">
        <v>20</v>
      </c>
      <c r="E119" s="25">
        <v>10</v>
      </c>
      <c r="F119" s="25">
        <v>9.94</v>
      </c>
      <c r="G119" s="25">
        <f t="shared" si="16"/>
        <v>596.4</v>
      </c>
      <c r="H119" s="25">
        <v>0</v>
      </c>
      <c r="I119" s="25">
        <f t="shared" si="17"/>
        <v>0</v>
      </c>
      <c r="J119" s="53">
        <f t="shared" si="18"/>
        <v>60</v>
      </c>
    </row>
    <row r="120" spans="1:10" ht="15">
      <c r="A120" s="9"/>
      <c r="B120" s="24" t="s">
        <v>72</v>
      </c>
      <c r="C120" s="24">
        <v>30</v>
      </c>
      <c r="D120" s="24" t="s">
        <v>20</v>
      </c>
      <c r="E120" s="25">
        <v>10</v>
      </c>
      <c r="F120" s="57">
        <v>38.659999999999997</v>
      </c>
      <c r="G120" s="25">
        <f t="shared" si="16"/>
        <v>1159.8</v>
      </c>
      <c r="H120" s="25">
        <v>0</v>
      </c>
      <c r="I120" s="25">
        <f t="shared" si="17"/>
        <v>0</v>
      </c>
      <c r="J120" s="53">
        <f t="shared" si="18"/>
        <v>30</v>
      </c>
    </row>
    <row r="121" spans="1:10" ht="15">
      <c r="A121" s="9"/>
      <c r="B121" s="24" t="s">
        <v>73</v>
      </c>
      <c r="C121" s="24">
        <v>60</v>
      </c>
      <c r="D121" s="24" t="s">
        <v>20</v>
      </c>
      <c r="E121" s="25">
        <v>10</v>
      </c>
      <c r="F121" s="57">
        <v>38.659999999999997</v>
      </c>
      <c r="G121" s="25">
        <f t="shared" si="16"/>
        <v>2319.6</v>
      </c>
      <c r="H121" s="25">
        <v>0</v>
      </c>
      <c r="I121" s="25">
        <f t="shared" si="17"/>
        <v>0</v>
      </c>
      <c r="J121" s="53">
        <f t="shared" si="18"/>
        <v>60</v>
      </c>
    </row>
    <row r="122" spans="1:10" ht="15">
      <c r="A122" s="9"/>
      <c r="B122" s="32" t="s">
        <v>74</v>
      </c>
      <c r="C122" s="32">
        <v>60</v>
      </c>
      <c r="D122" s="32" t="s">
        <v>18</v>
      </c>
      <c r="E122" s="25">
        <v>10</v>
      </c>
      <c r="F122" s="25">
        <v>9.94</v>
      </c>
      <c r="G122" s="25">
        <f t="shared" si="16"/>
        <v>596.4</v>
      </c>
      <c r="H122" s="25">
        <v>0</v>
      </c>
      <c r="I122" s="25">
        <f t="shared" si="17"/>
        <v>0</v>
      </c>
      <c r="J122" s="53">
        <f t="shared" si="18"/>
        <v>60</v>
      </c>
    </row>
    <row r="123" spans="1:10" ht="15">
      <c r="A123" s="9"/>
      <c r="B123" s="32" t="s">
        <v>75</v>
      </c>
      <c r="C123" s="32">
        <v>60</v>
      </c>
      <c r="D123" s="32" t="s">
        <v>20</v>
      </c>
      <c r="E123" s="25">
        <v>10</v>
      </c>
      <c r="F123" s="25">
        <v>9.94</v>
      </c>
      <c r="G123" s="25">
        <f t="shared" si="16"/>
        <v>596.4</v>
      </c>
      <c r="H123" s="25">
        <v>10</v>
      </c>
      <c r="I123" s="25">
        <f t="shared" si="17"/>
        <v>99.399999999999991</v>
      </c>
      <c r="J123" s="53">
        <f t="shared" si="18"/>
        <v>50</v>
      </c>
    </row>
    <row r="124" spans="1:10" ht="15">
      <c r="A124" s="9"/>
      <c r="B124" s="32" t="s">
        <v>76</v>
      </c>
      <c r="C124" s="32">
        <v>30</v>
      </c>
      <c r="D124" s="32" t="s">
        <v>20</v>
      </c>
      <c r="E124" s="25"/>
      <c r="F124" s="25"/>
      <c r="G124" s="25">
        <f t="shared" si="16"/>
        <v>0</v>
      </c>
      <c r="H124" s="25"/>
      <c r="I124" s="25">
        <f t="shared" si="17"/>
        <v>0</v>
      </c>
      <c r="J124" s="53">
        <f t="shared" si="18"/>
        <v>30</v>
      </c>
    </row>
    <row r="125" spans="1:10" ht="15">
      <c r="A125" s="9"/>
      <c r="B125" s="32" t="s">
        <v>77</v>
      </c>
      <c r="C125" s="32">
        <v>30</v>
      </c>
      <c r="D125" s="32" t="s">
        <v>20</v>
      </c>
      <c r="E125" s="25"/>
      <c r="F125" s="25"/>
      <c r="G125" s="25">
        <f t="shared" si="16"/>
        <v>0</v>
      </c>
      <c r="H125" s="25"/>
      <c r="I125" s="25">
        <f t="shared" si="17"/>
        <v>0</v>
      </c>
      <c r="J125" s="53">
        <f t="shared" si="18"/>
        <v>30</v>
      </c>
    </row>
    <row r="126" spans="1:10" ht="15.75" thickBot="1">
      <c r="A126" s="9"/>
      <c r="B126" s="32" t="s">
        <v>208</v>
      </c>
      <c r="C126" s="32">
        <v>30</v>
      </c>
      <c r="D126" s="32"/>
      <c r="E126" s="25">
        <v>20</v>
      </c>
      <c r="F126" s="25">
        <v>9.94</v>
      </c>
      <c r="G126" s="37">
        <f t="shared" si="16"/>
        <v>298.2</v>
      </c>
      <c r="H126" s="25">
        <v>20</v>
      </c>
      <c r="I126" s="37">
        <f t="shared" si="17"/>
        <v>198.79999999999998</v>
      </c>
      <c r="J126" s="53">
        <f t="shared" si="18"/>
        <v>10</v>
      </c>
    </row>
    <row r="127" spans="1:10" ht="15.75" thickBot="1">
      <c r="A127" s="9"/>
      <c r="B127" s="16"/>
      <c r="C127" s="16">
        <f>SUM(C113:C126)</f>
        <v>630</v>
      </c>
      <c r="D127" s="16"/>
      <c r="G127" s="38">
        <f>SUM(G113:G126)</f>
        <v>8995.5</v>
      </c>
      <c r="H127">
        <f>SUM(H113:H126)</f>
        <v>102</v>
      </c>
      <c r="I127" s="38">
        <f>SUM(I113:I126)</f>
        <v>1157.6400000000001</v>
      </c>
      <c r="J127" s="73">
        <f>SUM(J113:J126)</f>
        <v>528</v>
      </c>
    </row>
    <row r="128" spans="1:10" ht="15">
      <c r="A128" s="9"/>
      <c r="B128" s="16"/>
      <c r="C128" s="16"/>
      <c r="D128" s="16"/>
    </row>
    <row r="129" spans="1:12" ht="15">
      <c r="A129" s="9"/>
      <c r="B129" s="16"/>
      <c r="C129" s="16"/>
      <c r="D129" s="16"/>
    </row>
    <row r="130" spans="1:12" ht="3" customHeight="1">
      <c r="A130" s="4" t="s">
        <v>78</v>
      </c>
    </row>
    <row r="131" spans="1:12" ht="56.25" customHeight="1">
      <c r="A131" s="13" t="s">
        <v>79</v>
      </c>
      <c r="B131" s="40" t="s">
        <v>2</v>
      </c>
      <c r="E131" s="22" t="s">
        <v>187</v>
      </c>
      <c r="F131" s="20" t="s">
        <v>188</v>
      </c>
      <c r="G131" s="20" t="s">
        <v>205</v>
      </c>
      <c r="H131" s="62" t="s">
        <v>204</v>
      </c>
      <c r="I131" s="20" t="s">
        <v>207</v>
      </c>
      <c r="J131" s="58" t="s">
        <v>206</v>
      </c>
      <c r="K131" s="20" t="s">
        <v>201</v>
      </c>
      <c r="L131" s="22" t="s">
        <v>202</v>
      </c>
    </row>
    <row r="132" spans="1:12" ht="15">
      <c r="A132" s="9">
        <v>1</v>
      </c>
      <c r="B132" s="24" t="s">
        <v>80</v>
      </c>
      <c r="C132" s="24">
        <v>2</v>
      </c>
      <c r="D132" s="24" t="s">
        <v>31</v>
      </c>
      <c r="E132" s="25">
        <v>60</v>
      </c>
      <c r="F132" s="26">
        <v>7.3</v>
      </c>
      <c r="G132" s="25">
        <f>C132*E132*F132</f>
        <v>876</v>
      </c>
      <c r="H132" s="25">
        <v>2</v>
      </c>
      <c r="I132" s="25">
        <f>H132*F132</f>
        <v>14.6</v>
      </c>
      <c r="J132" s="57">
        <f>C132-H132</f>
        <v>0</v>
      </c>
      <c r="K132" s="25"/>
      <c r="L132" s="25"/>
    </row>
    <row r="133" spans="1:12" ht="48.6" customHeight="1">
      <c r="A133" s="9">
        <v>2</v>
      </c>
      <c r="B133" s="24" t="s">
        <v>81</v>
      </c>
      <c r="C133" s="24">
        <v>2</v>
      </c>
      <c r="D133" s="24" t="s">
        <v>31</v>
      </c>
      <c r="E133" s="25">
        <v>50</v>
      </c>
      <c r="F133" s="25">
        <v>135</v>
      </c>
      <c r="G133" s="25">
        <f>C133*F133</f>
        <v>270</v>
      </c>
      <c r="H133" s="25">
        <v>1</v>
      </c>
      <c r="I133" s="25">
        <f>H133*F133</f>
        <v>135</v>
      </c>
      <c r="J133" s="56">
        <f>C133-H133</f>
        <v>1</v>
      </c>
      <c r="K133" s="25"/>
      <c r="L133" s="25"/>
    </row>
    <row r="134" spans="1:12" ht="45">
      <c r="A134" s="9">
        <v>3</v>
      </c>
      <c r="B134" s="24" t="s">
        <v>82</v>
      </c>
      <c r="C134" s="24">
        <v>3</v>
      </c>
      <c r="D134" s="24" t="s">
        <v>31</v>
      </c>
      <c r="E134" s="25">
        <v>50</v>
      </c>
      <c r="F134" s="25">
        <v>135</v>
      </c>
      <c r="G134" s="25">
        <f>C134*F134</f>
        <v>405</v>
      </c>
      <c r="H134" s="25">
        <v>2</v>
      </c>
      <c r="I134" s="25">
        <f>H134*F134</f>
        <v>270</v>
      </c>
      <c r="J134" s="56">
        <f>C134-H134</f>
        <v>1</v>
      </c>
      <c r="K134" s="25"/>
      <c r="L134" s="25"/>
    </row>
    <row r="135" spans="1:12" ht="15">
      <c r="A135" s="9">
        <v>4</v>
      </c>
      <c r="B135" s="24" t="s">
        <v>83</v>
      </c>
      <c r="C135" s="59">
        <v>1</v>
      </c>
      <c r="D135" s="59" t="s">
        <v>31</v>
      </c>
      <c r="E135" s="25">
        <v>50</v>
      </c>
      <c r="F135" s="25">
        <v>280.8</v>
      </c>
      <c r="G135" s="25">
        <f>C135*F135</f>
        <v>280.8</v>
      </c>
      <c r="H135" s="57">
        <v>2</v>
      </c>
      <c r="I135" s="57">
        <f>H135*F135</f>
        <v>561.6</v>
      </c>
      <c r="J135" s="57">
        <f>C135-H135</f>
        <v>-1</v>
      </c>
      <c r="K135" s="25"/>
      <c r="L135" s="25"/>
    </row>
    <row r="136" spans="1:12" ht="32.85" customHeight="1" thickBot="1">
      <c r="A136" s="9" t="s">
        <v>84</v>
      </c>
      <c r="B136" s="24" t="s">
        <v>85</v>
      </c>
      <c r="C136" s="24">
        <v>3</v>
      </c>
      <c r="D136" s="24" t="s">
        <v>31</v>
      </c>
      <c r="E136" s="25"/>
      <c r="F136" s="25">
        <v>36.72</v>
      </c>
      <c r="G136" s="37">
        <f>C136*F136</f>
        <v>110.16</v>
      </c>
      <c r="H136" s="25">
        <v>0</v>
      </c>
      <c r="I136" s="37">
        <f>H136*F136</f>
        <v>0</v>
      </c>
      <c r="J136" s="56">
        <f>C136-H136</f>
        <v>3</v>
      </c>
      <c r="K136" s="25"/>
      <c r="L136" s="25"/>
    </row>
    <row r="137" spans="1:12" ht="15.75" thickBot="1">
      <c r="A137" s="12"/>
      <c r="G137" s="38">
        <f>SUM(G132:G136)</f>
        <v>1941.96</v>
      </c>
      <c r="I137" s="38">
        <f>SUM(I132:I136)</f>
        <v>981.2</v>
      </c>
    </row>
    <row r="138" spans="1:12" ht="15.75">
      <c r="A138" s="1"/>
    </row>
    <row r="139" spans="1:12" ht="15">
      <c r="A139" s="4" t="s">
        <v>86</v>
      </c>
    </row>
    <row r="140" spans="1:12" ht="56.25">
      <c r="A140" s="40" t="s">
        <v>79</v>
      </c>
      <c r="B140" s="40" t="s">
        <v>2</v>
      </c>
      <c r="E140" s="22" t="s">
        <v>187</v>
      </c>
      <c r="F140" s="20" t="s">
        <v>188</v>
      </c>
      <c r="G140" s="20" t="s">
        <v>205</v>
      </c>
      <c r="H140" s="62" t="s">
        <v>204</v>
      </c>
      <c r="I140" s="20" t="s">
        <v>207</v>
      </c>
      <c r="J140" s="20" t="s">
        <v>206</v>
      </c>
      <c r="K140" s="20" t="s">
        <v>201</v>
      </c>
      <c r="L140" s="22" t="s">
        <v>202</v>
      </c>
    </row>
    <row r="141" spans="1:12" ht="27.6" customHeight="1">
      <c r="A141" s="24">
        <v>1</v>
      </c>
      <c r="B141" s="24" t="s">
        <v>87</v>
      </c>
      <c r="C141" s="24">
        <v>1</v>
      </c>
      <c r="D141" s="24" t="s">
        <v>31</v>
      </c>
      <c r="E141" s="25">
        <v>30</v>
      </c>
      <c r="F141" s="25">
        <v>969.84</v>
      </c>
      <c r="G141" s="25">
        <f>C141*F141</f>
        <v>969.84</v>
      </c>
      <c r="H141" s="25">
        <v>1</v>
      </c>
      <c r="I141" s="25">
        <f>H141*F141</f>
        <v>969.84</v>
      </c>
      <c r="J141" s="25">
        <f>C141-H141</f>
        <v>0</v>
      </c>
      <c r="K141" s="25"/>
      <c r="L141" s="25"/>
    </row>
    <row r="142" spans="1:12" ht="15">
      <c r="A142" s="12"/>
    </row>
    <row r="143" spans="1:12" ht="14.25">
      <c r="A143" s="4" t="s">
        <v>88</v>
      </c>
    </row>
    <row r="144" spans="1:12" ht="56.25">
      <c r="A144" s="40" t="s">
        <v>79</v>
      </c>
      <c r="B144" s="40" t="s">
        <v>2</v>
      </c>
      <c r="E144" s="22" t="s">
        <v>187</v>
      </c>
      <c r="F144" s="20" t="s">
        <v>188</v>
      </c>
      <c r="G144" s="20" t="s">
        <v>205</v>
      </c>
      <c r="H144" s="62" t="s">
        <v>204</v>
      </c>
      <c r="I144" s="20" t="s">
        <v>207</v>
      </c>
      <c r="J144" s="20" t="s">
        <v>206</v>
      </c>
      <c r="K144" s="20" t="s">
        <v>201</v>
      </c>
      <c r="L144" s="22" t="s">
        <v>202</v>
      </c>
    </row>
    <row r="145" spans="1:12" ht="44.1" customHeight="1">
      <c r="A145" s="24">
        <v>1</v>
      </c>
      <c r="B145" s="49" t="s">
        <v>89</v>
      </c>
      <c r="C145" s="24">
        <v>3</v>
      </c>
      <c r="D145" s="24" t="s">
        <v>20</v>
      </c>
      <c r="E145" s="25">
        <v>1</v>
      </c>
      <c r="F145" s="25">
        <v>30</v>
      </c>
      <c r="G145" s="25">
        <f>C145*F145</f>
        <v>90</v>
      </c>
      <c r="H145" s="25">
        <v>1</v>
      </c>
      <c r="I145" s="25"/>
      <c r="J145" s="25"/>
      <c r="K145" s="25"/>
      <c r="L145" s="25"/>
    </row>
    <row r="146" spans="1:12" ht="15.75">
      <c r="A146" s="1"/>
    </row>
    <row r="147" spans="1:12" ht="15.75">
      <c r="A147" s="1"/>
    </row>
    <row r="148" spans="1:12" ht="56.25">
      <c r="A148" s="4" t="s">
        <v>245</v>
      </c>
      <c r="E148" s="22" t="s">
        <v>187</v>
      </c>
      <c r="F148" s="20" t="s">
        <v>188</v>
      </c>
      <c r="G148" s="20" t="s">
        <v>205</v>
      </c>
      <c r="H148" s="62" t="s">
        <v>204</v>
      </c>
      <c r="I148" s="20" t="s">
        <v>207</v>
      </c>
      <c r="J148" s="20" t="s">
        <v>206</v>
      </c>
      <c r="K148" s="20" t="s">
        <v>201</v>
      </c>
      <c r="L148" s="22" t="s">
        <v>202</v>
      </c>
    </row>
    <row r="149" spans="1:12" ht="14.25">
      <c r="A149" s="29" t="s">
        <v>79</v>
      </c>
      <c r="B149" s="29" t="s">
        <v>2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14.25">
      <c r="A150" s="839" t="s">
        <v>90</v>
      </c>
      <c r="B150" s="839"/>
      <c r="C150" s="839"/>
      <c r="D150" s="839"/>
      <c r="E150" s="839"/>
      <c r="F150" s="839"/>
      <c r="G150" s="839"/>
      <c r="H150" s="839"/>
      <c r="I150" s="839"/>
      <c r="J150" s="839"/>
      <c r="K150" s="25"/>
      <c r="L150" s="25"/>
    </row>
    <row r="151" spans="1:12" ht="15">
      <c r="A151" s="24">
        <v>1</v>
      </c>
      <c r="B151" s="24" t="s">
        <v>91</v>
      </c>
      <c r="C151" s="31">
        <v>16</v>
      </c>
      <c r="D151" s="24" t="s">
        <v>92</v>
      </c>
      <c r="E151" s="25">
        <v>100</v>
      </c>
      <c r="F151" s="25">
        <v>2.48</v>
      </c>
      <c r="G151" s="25">
        <f>F151*E151</f>
        <v>248</v>
      </c>
      <c r="H151" s="25">
        <v>0</v>
      </c>
      <c r="I151" s="25">
        <v>0</v>
      </c>
      <c r="J151" s="25"/>
      <c r="K151" s="25"/>
      <c r="L151" s="25"/>
    </row>
    <row r="152" spans="1:12" ht="15">
      <c r="A152" s="24">
        <v>2</v>
      </c>
      <c r="B152" s="24" t="s">
        <v>93</v>
      </c>
      <c r="C152" s="31">
        <v>16</v>
      </c>
      <c r="D152" s="24" t="s">
        <v>92</v>
      </c>
      <c r="E152" s="25">
        <v>100</v>
      </c>
      <c r="F152" s="25">
        <v>2.48</v>
      </c>
      <c r="G152" s="25">
        <f>F152*E152</f>
        <v>248</v>
      </c>
      <c r="H152" s="25">
        <v>0</v>
      </c>
      <c r="I152" s="25">
        <v>0</v>
      </c>
      <c r="J152" s="25"/>
      <c r="K152" s="25"/>
      <c r="L152" s="25"/>
    </row>
    <row r="153" spans="1:12" ht="15">
      <c r="A153" s="24">
        <v>3</v>
      </c>
      <c r="B153" s="24" t="s">
        <v>94</v>
      </c>
      <c r="C153" s="31">
        <v>16</v>
      </c>
      <c r="D153" s="24" t="s">
        <v>92</v>
      </c>
      <c r="E153" s="25">
        <v>100</v>
      </c>
      <c r="F153" s="25">
        <v>2.48</v>
      </c>
      <c r="G153" s="25">
        <f>F153*E153</f>
        <v>248</v>
      </c>
      <c r="H153" s="25">
        <v>0</v>
      </c>
      <c r="I153" s="25">
        <v>0</v>
      </c>
      <c r="J153" s="25"/>
      <c r="K153" s="25"/>
      <c r="L153" s="25"/>
    </row>
    <row r="154" spans="1:12" ht="15">
      <c r="A154" s="24">
        <v>4</v>
      </c>
      <c r="B154" s="24" t="s">
        <v>95</v>
      </c>
      <c r="C154" s="31">
        <v>16</v>
      </c>
      <c r="D154" s="24" t="s">
        <v>92</v>
      </c>
      <c r="E154" s="25">
        <v>100</v>
      </c>
      <c r="F154" s="25">
        <v>2.48</v>
      </c>
      <c r="G154" s="25">
        <f>F154*E154</f>
        <v>248</v>
      </c>
      <c r="H154" s="25">
        <v>0</v>
      </c>
      <c r="I154" s="25">
        <v>0</v>
      </c>
      <c r="J154" s="25"/>
      <c r="K154" s="25"/>
      <c r="L154" s="25"/>
    </row>
    <row r="155" spans="1:12" ht="15">
      <c r="A155" s="24">
        <v>5</v>
      </c>
      <c r="B155" s="24" t="s">
        <v>96</v>
      </c>
      <c r="C155" s="31">
        <v>16</v>
      </c>
      <c r="D155" s="24" t="s">
        <v>92</v>
      </c>
      <c r="E155" s="25">
        <v>100</v>
      </c>
      <c r="F155" s="25">
        <v>2.48</v>
      </c>
      <c r="G155" s="25">
        <f>F155*E155</f>
        <v>248</v>
      </c>
      <c r="H155" s="25">
        <v>0</v>
      </c>
      <c r="I155" s="25">
        <v>0</v>
      </c>
      <c r="J155" s="25"/>
      <c r="K155" s="25"/>
      <c r="L155" s="25"/>
    </row>
    <row r="156" spans="1:12" ht="14.25">
      <c r="A156" s="840" t="s">
        <v>97</v>
      </c>
      <c r="B156" s="840"/>
      <c r="C156" s="840"/>
      <c r="D156" s="840"/>
      <c r="E156" s="840"/>
      <c r="F156" s="840"/>
      <c r="G156" s="840"/>
      <c r="H156" s="840"/>
      <c r="I156" s="840"/>
      <c r="J156" s="840"/>
    </row>
    <row r="157" spans="1:12" ht="40.5" customHeight="1">
      <c r="A157" s="24">
        <v>6</v>
      </c>
      <c r="B157" s="24" t="s">
        <v>98</v>
      </c>
      <c r="C157" s="31">
        <v>10</v>
      </c>
      <c r="D157" s="24" t="s">
        <v>92</v>
      </c>
      <c r="E157" s="25">
        <v>5</v>
      </c>
      <c r="F157" s="30">
        <v>37.6</v>
      </c>
      <c r="G157" s="25">
        <f>C157*F157</f>
        <v>376</v>
      </c>
      <c r="H157" s="25">
        <v>5</v>
      </c>
      <c r="I157" s="25">
        <f>H157*F157</f>
        <v>188</v>
      </c>
      <c r="J157" s="25"/>
      <c r="K157" s="25"/>
      <c r="L157" s="25"/>
    </row>
    <row r="158" spans="1:12" ht="42.75" customHeight="1">
      <c r="A158" s="24">
        <v>7</v>
      </c>
      <c r="B158" s="24" t="s">
        <v>99</v>
      </c>
      <c r="C158" s="31">
        <v>10</v>
      </c>
      <c r="D158" s="24" t="s">
        <v>92</v>
      </c>
      <c r="E158" s="25">
        <v>5</v>
      </c>
      <c r="F158" s="30">
        <v>37.6</v>
      </c>
      <c r="G158" s="25">
        <f>C158*F158</f>
        <v>376</v>
      </c>
      <c r="H158" s="25">
        <v>5</v>
      </c>
      <c r="I158" s="25">
        <f>H158*F158</f>
        <v>188</v>
      </c>
      <c r="J158" s="25"/>
      <c r="K158" s="25"/>
      <c r="L158" s="25"/>
    </row>
    <row r="159" spans="1:12" ht="45" customHeight="1">
      <c r="A159" s="24">
        <v>8</v>
      </c>
      <c r="B159" s="24" t="s">
        <v>100</v>
      </c>
      <c r="C159" s="31">
        <v>10</v>
      </c>
      <c r="D159" s="24" t="s">
        <v>92</v>
      </c>
      <c r="E159" s="25">
        <v>5</v>
      </c>
      <c r="F159" s="30">
        <v>37.6</v>
      </c>
      <c r="G159" s="25">
        <f>C159*F159</f>
        <v>376</v>
      </c>
      <c r="H159" s="25">
        <v>5</v>
      </c>
      <c r="I159" s="25">
        <f>H159*F159</f>
        <v>188</v>
      </c>
      <c r="J159" s="25"/>
      <c r="K159" s="25"/>
      <c r="L159" s="25"/>
    </row>
    <row r="160" spans="1:12" ht="15.75" thickBot="1">
      <c r="A160" s="24">
        <v>9</v>
      </c>
      <c r="B160" s="24" t="s">
        <v>101</v>
      </c>
      <c r="C160" s="31">
        <v>2</v>
      </c>
      <c r="D160" s="24" t="s">
        <v>92</v>
      </c>
      <c r="E160" s="25"/>
      <c r="F160" s="25"/>
      <c r="G160" s="37"/>
      <c r="H160" s="25"/>
      <c r="I160" s="37"/>
      <c r="J160" s="25"/>
      <c r="K160" s="25"/>
      <c r="L160" s="25"/>
    </row>
    <row r="161" spans="1:13" ht="15.75" thickBot="1">
      <c r="A161" s="12"/>
      <c r="G161" s="45">
        <f>SUM(G157:G160)</f>
        <v>1128</v>
      </c>
      <c r="I161" s="45">
        <f>SUM(I157:I160)</f>
        <v>564</v>
      </c>
    </row>
    <row r="162" spans="1:13" ht="15.75">
      <c r="A162" s="1"/>
    </row>
    <row r="163" spans="1:13" ht="15.75">
      <c r="A163" s="1"/>
    </row>
    <row r="164" spans="1:13" ht="15.75">
      <c r="A164" s="1"/>
    </row>
    <row r="165" spans="1:13" ht="14.25">
      <c r="A165" s="4"/>
    </row>
    <row r="166" spans="1:13" ht="56.25">
      <c r="A166" s="4" t="s">
        <v>244</v>
      </c>
      <c r="B166" s="20"/>
      <c r="E166" s="22" t="s">
        <v>187</v>
      </c>
      <c r="F166" s="20" t="s">
        <v>188</v>
      </c>
      <c r="G166" s="20" t="s">
        <v>205</v>
      </c>
      <c r="H166" s="62" t="s">
        <v>204</v>
      </c>
      <c r="I166" s="20" t="s">
        <v>207</v>
      </c>
      <c r="J166" s="20" t="s">
        <v>206</v>
      </c>
      <c r="K166" s="20" t="s">
        <v>201</v>
      </c>
      <c r="L166" s="22" t="s">
        <v>202</v>
      </c>
      <c r="M166" s="20" t="s">
        <v>203</v>
      </c>
    </row>
    <row r="167" spans="1:13" ht="14.25">
      <c r="A167" s="29" t="s">
        <v>79</v>
      </c>
      <c r="B167" s="29" t="s">
        <v>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3" ht="30">
      <c r="A168" s="24"/>
      <c r="B168" s="24" t="s">
        <v>102</v>
      </c>
      <c r="C168" s="31">
        <v>3</v>
      </c>
      <c r="D168" s="24" t="s">
        <v>103</v>
      </c>
      <c r="E168" s="25">
        <v>100</v>
      </c>
      <c r="F168" s="25">
        <v>1.1000000000000001</v>
      </c>
      <c r="G168" s="25">
        <f>E168*F168</f>
        <v>110.00000000000001</v>
      </c>
      <c r="H168" s="25">
        <v>0</v>
      </c>
      <c r="I168" s="25">
        <v>0</v>
      </c>
      <c r="J168" s="25"/>
      <c r="K168" s="25"/>
      <c r="L168" s="25"/>
    </row>
    <row r="169" spans="1:13" ht="30">
      <c r="A169" s="24"/>
      <c r="B169" s="24" t="s">
        <v>104</v>
      </c>
      <c r="C169" s="31">
        <v>2</v>
      </c>
      <c r="D169" s="24" t="s">
        <v>105</v>
      </c>
      <c r="E169" s="25">
        <v>100</v>
      </c>
      <c r="F169" s="25">
        <v>1.1000000000000001</v>
      </c>
      <c r="G169" s="25">
        <f t="shared" ref="G169:G174" si="19">E169*F169</f>
        <v>110.00000000000001</v>
      </c>
      <c r="H169" s="25">
        <v>0</v>
      </c>
      <c r="I169" s="25">
        <v>0</v>
      </c>
      <c r="J169" s="25"/>
      <c r="K169" s="25"/>
      <c r="L169" s="25"/>
    </row>
    <row r="170" spans="1:13" ht="30">
      <c r="A170" s="24"/>
      <c r="B170" s="24" t="s">
        <v>106</v>
      </c>
      <c r="C170" s="31">
        <v>2</v>
      </c>
      <c r="D170" s="24" t="s">
        <v>105</v>
      </c>
      <c r="E170" s="25">
        <v>100</v>
      </c>
      <c r="F170" s="25">
        <v>1.1000000000000001</v>
      </c>
      <c r="G170" s="25">
        <f t="shared" si="19"/>
        <v>110.00000000000001</v>
      </c>
      <c r="H170" s="25">
        <v>0</v>
      </c>
      <c r="I170" s="25">
        <v>0</v>
      </c>
      <c r="J170" s="25"/>
      <c r="K170" s="25"/>
      <c r="L170" s="25"/>
    </row>
    <row r="171" spans="1:13" ht="30">
      <c r="A171" s="24"/>
      <c r="B171" s="24" t="s">
        <v>107</v>
      </c>
      <c r="C171" s="31">
        <v>2</v>
      </c>
      <c r="D171" s="24" t="s">
        <v>105</v>
      </c>
      <c r="E171" s="25">
        <v>100</v>
      </c>
      <c r="F171" s="25">
        <v>1.1000000000000001</v>
      </c>
      <c r="G171" s="25">
        <f t="shared" si="19"/>
        <v>110.00000000000001</v>
      </c>
      <c r="H171" s="25">
        <v>0</v>
      </c>
      <c r="I171" s="25">
        <v>0</v>
      </c>
      <c r="J171" s="25"/>
      <c r="K171" s="25"/>
      <c r="L171" s="25"/>
    </row>
    <row r="172" spans="1:13" ht="30">
      <c r="A172" s="24"/>
      <c r="B172" s="24" t="s">
        <v>108</v>
      </c>
      <c r="C172" s="31">
        <v>2</v>
      </c>
      <c r="D172" s="24" t="s">
        <v>105</v>
      </c>
      <c r="E172" s="25">
        <v>100</v>
      </c>
      <c r="F172" s="25">
        <v>1.1000000000000001</v>
      </c>
      <c r="G172" s="25">
        <f t="shared" si="19"/>
        <v>110.00000000000001</v>
      </c>
      <c r="H172" s="25">
        <v>0</v>
      </c>
      <c r="I172" s="25">
        <v>0</v>
      </c>
      <c r="J172" s="25"/>
      <c r="K172" s="25"/>
      <c r="L172" s="25"/>
    </row>
    <row r="173" spans="1:13" ht="30">
      <c r="A173" s="24"/>
      <c r="B173" s="24" t="s">
        <v>109</v>
      </c>
      <c r="C173" s="31">
        <v>1</v>
      </c>
      <c r="D173" s="24" t="s">
        <v>105</v>
      </c>
      <c r="E173" s="25">
        <v>100</v>
      </c>
      <c r="F173" s="25">
        <v>1.1000000000000001</v>
      </c>
      <c r="G173" s="25">
        <f t="shared" si="19"/>
        <v>110.00000000000001</v>
      </c>
      <c r="H173" s="25">
        <v>0</v>
      </c>
      <c r="I173" s="25">
        <v>0</v>
      </c>
      <c r="J173" s="25"/>
      <c r="K173" s="25"/>
      <c r="L173" s="25"/>
    </row>
    <row r="174" spans="1:13" ht="30">
      <c r="A174" s="24"/>
      <c r="B174" s="24" t="s">
        <v>110</v>
      </c>
      <c r="C174" s="31">
        <v>1</v>
      </c>
      <c r="D174" s="24" t="s">
        <v>105</v>
      </c>
      <c r="E174" s="25">
        <v>100</v>
      </c>
      <c r="F174" s="25">
        <v>1.1000000000000001</v>
      </c>
      <c r="G174" s="25">
        <f t="shared" si="19"/>
        <v>110.00000000000001</v>
      </c>
      <c r="H174" s="25">
        <v>0</v>
      </c>
      <c r="I174" s="25">
        <v>0</v>
      </c>
      <c r="J174" s="25"/>
      <c r="K174" s="25"/>
      <c r="L174" s="25"/>
    </row>
    <row r="175" spans="1:13" ht="30">
      <c r="A175" s="24"/>
      <c r="B175" s="24" t="s">
        <v>111</v>
      </c>
      <c r="C175" s="31">
        <v>1</v>
      </c>
      <c r="D175" s="24" t="s">
        <v>105</v>
      </c>
      <c r="E175" s="25"/>
      <c r="F175" s="25"/>
      <c r="G175" s="25"/>
      <c r="H175" s="25"/>
      <c r="I175" s="25">
        <v>0</v>
      </c>
      <c r="J175" s="25"/>
      <c r="K175" s="25"/>
      <c r="L175" s="25"/>
    </row>
    <row r="176" spans="1:13" ht="30">
      <c r="A176" s="24"/>
      <c r="B176" s="24" t="s">
        <v>112</v>
      </c>
      <c r="C176" s="31">
        <v>1</v>
      </c>
      <c r="D176" s="24" t="s">
        <v>105</v>
      </c>
      <c r="E176" s="25"/>
      <c r="F176" s="25"/>
      <c r="G176" s="25"/>
      <c r="H176" s="25"/>
      <c r="I176" s="25">
        <v>0</v>
      </c>
      <c r="J176" s="25"/>
      <c r="K176" s="25"/>
      <c r="L176" s="25"/>
    </row>
    <row r="177" spans="1:13" ht="30">
      <c r="A177" s="24"/>
      <c r="B177" s="24" t="s">
        <v>113</v>
      </c>
      <c r="C177" s="31">
        <v>1</v>
      </c>
      <c r="D177" s="24" t="s">
        <v>105</v>
      </c>
      <c r="E177" s="25"/>
      <c r="F177" s="25"/>
      <c r="G177" s="25"/>
      <c r="H177" s="25"/>
      <c r="I177" s="25">
        <v>0</v>
      </c>
      <c r="J177" s="25"/>
      <c r="K177" s="25"/>
      <c r="L177" s="25"/>
    </row>
    <row r="178" spans="1:13" ht="30">
      <c r="A178" s="24"/>
      <c r="B178" s="24" t="s">
        <v>114</v>
      </c>
      <c r="C178" s="31">
        <v>1</v>
      </c>
      <c r="D178" s="24" t="s">
        <v>105</v>
      </c>
      <c r="E178" s="25"/>
      <c r="F178" s="25"/>
      <c r="G178" s="25"/>
      <c r="H178" s="25"/>
      <c r="I178" s="25">
        <v>0</v>
      </c>
      <c r="J178" s="25"/>
      <c r="K178" s="25"/>
      <c r="L178" s="25"/>
    </row>
    <row r="179" spans="1:13" ht="15">
      <c r="A179" s="12"/>
    </row>
    <row r="180" spans="1:13" ht="63.75">
      <c r="A180" s="4" t="s">
        <v>115</v>
      </c>
      <c r="E180" s="22" t="s">
        <v>187</v>
      </c>
      <c r="F180" s="20" t="s">
        <v>264</v>
      </c>
      <c r="G180" s="20" t="s">
        <v>205</v>
      </c>
      <c r="H180" s="62" t="s">
        <v>263</v>
      </c>
      <c r="I180" s="20" t="s">
        <v>207</v>
      </c>
      <c r="J180" s="20" t="s">
        <v>262</v>
      </c>
      <c r="K180" s="20" t="s">
        <v>201</v>
      </c>
      <c r="L180" s="22" t="s">
        <v>202</v>
      </c>
      <c r="M180" s="20" t="s">
        <v>203</v>
      </c>
    </row>
    <row r="181" spans="1:13" ht="14.25">
      <c r="A181" s="40" t="s">
        <v>79</v>
      </c>
      <c r="B181" s="40" t="s">
        <v>2</v>
      </c>
    </row>
    <row r="182" spans="1:13" ht="30.75" customHeight="1">
      <c r="A182" s="24">
        <v>1</v>
      </c>
      <c r="B182" s="24" t="s">
        <v>116</v>
      </c>
      <c r="C182" s="24">
        <v>1400</v>
      </c>
      <c r="D182" s="24" t="s">
        <v>92</v>
      </c>
      <c r="E182" s="25">
        <v>100</v>
      </c>
      <c r="F182" s="25">
        <v>0.52</v>
      </c>
      <c r="G182" s="25">
        <f>C182*F182</f>
        <v>728</v>
      </c>
      <c r="H182" s="25">
        <v>1400</v>
      </c>
      <c r="I182" s="25">
        <f>F182*H182</f>
        <v>728</v>
      </c>
      <c r="J182" s="25">
        <f>C182-H182</f>
        <v>0</v>
      </c>
      <c r="K182" s="25"/>
    </row>
    <row r="183" spans="1:13" ht="15">
      <c r="A183" s="9"/>
      <c r="B183" s="9"/>
      <c r="C183" s="9"/>
      <c r="D183" s="9"/>
      <c r="E183" s="17"/>
      <c r="F183" s="17"/>
      <c r="G183" s="17"/>
      <c r="H183" s="17"/>
    </row>
    <row r="184" spans="1:13" ht="15">
      <c r="A184" s="18"/>
      <c r="B184" s="18"/>
      <c r="C184" s="18"/>
      <c r="D184" s="18"/>
      <c r="E184" s="17"/>
      <c r="F184" s="17"/>
      <c r="G184" s="17"/>
      <c r="H184" s="17"/>
    </row>
    <row r="185" spans="1:13" ht="15">
      <c r="A185" s="12"/>
    </row>
    <row r="186" spans="1:13" ht="14.25">
      <c r="A186" s="4" t="s">
        <v>117</v>
      </c>
    </row>
    <row r="187" spans="1:13" ht="56.25">
      <c r="A187" s="40" t="s">
        <v>79</v>
      </c>
      <c r="B187" s="40" t="s">
        <v>2</v>
      </c>
      <c r="E187" s="22" t="s">
        <v>187</v>
      </c>
      <c r="F187" s="20" t="s">
        <v>188</v>
      </c>
      <c r="G187" s="20" t="s">
        <v>205</v>
      </c>
      <c r="H187" s="62" t="s">
        <v>204</v>
      </c>
      <c r="I187" s="20" t="s">
        <v>207</v>
      </c>
      <c r="J187" s="20" t="s">
        <v>206</v>
      </c>
      <c r="K187" s="20" t="s">
        <v>201</v>
      </c>
      <c r="L187" s="22" t="s">
        <v>202</v>
      </c>
      <c r="M187" s="20" t="s">
        <v>203</v>
      </c>
    </row>
    <row r="188" spans="1:13" ht="30">
      <c r="A188" s="24">
        <v>1</v>
      </c>
      <c r="B188" s="24" t="s">
        <v>118</v>
      </c>
      <c r="C188" s="31">
        <v>1</v>
      </c>
      <c r="D188" s="24" t="s">
        <v>31</v>
      </c>
      <c r="E188" s="25">
        <v>1</v>
      </c>
      <c r="F188" s="26">
        <v>106.92</v>
      </c>
      <c r="G188" s="25">
        <f t="shared" ref="G188:G195" si="20">C188*F188</f>
        <v>106.92</v>
      </c>
      <c r="H188" s="25">
        <v>1</v>
      </c>
      <c r="I188" s="25">
        <f t="shared" ref="I188:I195" si="21">H188*F188</f>
        <v>106.92</v>
      </c>
      <c r="J188" s="25">
        <f t="shared" ref="J188:J195" si="22">C188-H188</f>
        <v>0</v>
      </c>
      <c r="K188" s="25"/>
      <c r="L188" s="25"/>
    </row>
    <row r="189" spans="1:13" ht="45">
      <c r="A189" s="24">
        <v>2</v>
      </c>
      <c r="B189" s="24" t="s">
        <v>119</v>
      </c>
      <c r="C189" s="31">
        <v>3</v>
      </c>
      <c r="D189" s="24" t="s">
        <v>31</v>
      </c>
      <c r="E189" s="25">
        <v>1</v>
      </c>
      <c r="F189" s="26">
        <v>6.48</v>
      </c>
      <c r="G189" s="25">
        <f t="shared" si="20"/>
        <v>19.440000000000001</v>
      </c>
      <c r="H189" s="25">
        <v>1</v>
      </c>
      <c r="I189" s="25">
        <f t="shared" si="21"/>
        <v>6.48</v>
      </c>
      <c r="J189" s="25">
        <f t="shared" si="22"/>
        <v>2</v>
      </c>
      <c r="K189" s="25"/>
      <c r="L189" s="25"/>
    </row>
    <row r="190" spans="1:13" ht="15">
      <c r="A190" s="24">
        <v>3</v>
      </c>
      <c r="B190" s="24" t="s">
        <v>120</v>
      </c>
      <c r="C190" s="31">
        <v>3</v>
      </c>
      <c r="D190" s="24" t="s">
        <v>31</v>
      </c>
      <c r="E190" s="25">
        <v>1</v>
      </c>
      <c r="F190" s="26">
        <v>106.92</v>
      </c>
      <c r="G190" s="25">
        <f t="shared" si="20"/>
        <v>320.76</v>
      </c>
      <c r="H190" s="25">
        <v>1</v>
      </c>
      <c r="I190" s="25">
        <f t="shared" si="21"/>
        <v>106.92</v>
      </c>
      <c r="J190" s="25">
        <f t="shared" si="22"/>
        <v>2</v>
      </c>
      <c r="K190" s="25"/>
      <c r="L190" s="25"/>
    </row>
    <row r="191" spans="1:13" ht="45">
      <c r="A191" s="24">
        <v>4</v>
      </c>
      <c r="B191" s="24" t="s">
        <v>121</v>
      </c>
      <c r="C191" s="31">
        <v>5</v>
      </c>
      <c r="D191" s="24" t="s">
        <v>31</v>
      </c>
      <c r="E191" s="25">
        <v>1</v>
      </c>
      <c r="F191" s="26">
        <v>14.04</v>
      </c>
      <c r="G191" s="25">
        <f t="shared" si="20"/>
        <v>70.199999999999989</v>
      </c>
      <c r="H191" s="25">
        <v>4</v>
      </c>
      <c r="I191" s="25">
        <f t="shared" si="21"/>
        <v>56.16</v>
      </c>
      <c r="J191" s="25">
        <f t="shared" si="22"/>
        <v>1</v>
      </c>
      <c r="K191" s="25"/>
      <c r="L191" s="25"/>
    </row>
    <row r="192" spans="1:13" ht="45">
      <c r="A192" s="24">
        <v>5</v>
      </c>
      <c r="B192" s="24" t="s">
        <v>122</v>
      </c>
      <c r="C192" s="31">
        <v>5</v>
      </c>
      <c r="D192" s="24" t="s">
        <v>31</v>
      </c>
      <c r="E192" s="25">
        <v>1</v>
      </c>
      <c r="F192" s="26">
        <v>14.04</v>
      </c>
      <c r="G192" s="25">
        <f t="shared" si="20"/>
        <v>70.199999999999989</v>
      </c>
      <c r="H192" s="25">
        <v>4</v>
      </c>
      <c r="I192" s="25">
        <f t="shared" si="21"/>
        <v>56.16</v>
      </c>
      <c r="J192" s="25">
        <f t="shared" si="22"/>
        <v>1</v>
      </c>
      <c r="K192" s="25"/>
      <c r="L192" s="25"/>
    </row>
    <row r="193" spans="1:13" ht="45">
      <c r="A193" s="24">
        <v>6</v>
      </c>
      <c r="B193" s="24" t="s">
        <v>123</v>
      </c>
      <c r="C193" s="31">
        <v>5</v>
      </c>
      <c r="D193" s="24" t="s">
        <v>31</v>
      </c>
      <c r="E193" s="25">
        <v>1</v>
      </c>
      <c r="F193" s="26">
        <v>14.04</v>
      </c>
      <c r="G193" s="25">
        <f t="shared" si="20"/>
        <v>70.199999999999989</v>
      </c>
      <c r="H193" s="25">
        <v>4</v>
      </c>
      <c r="I193" s="25">
        <f t="shared" si="21"/>
        <v>56.16</v>
      </c>
      <c r="J193" s="25">
        <f t="shared" si="22"/>
        <v>1</v>
      </c>
      <c r="K193" s="25"/>
      <c r="L193" s="25"/>
    </row>
    <row r="194" spans="1:13" ht="30">
      <c r="A194" s="24">
        <v>7</v>
      </c>
      <c r="B194" s="24" t="s">
        <v>124</v>
      </c>
      <c r="C194" s="31">
        <v>1</v>
      </c>
      <c r="D194" s="24" t="s">
        <v>31</v>
      </c>
      <c r="E194" s="33">
        <v>1</v>
      </c>
      <c r="F194" s="26">
        <v>106.92</v>
      </c>
      <c r="G194" s="25">
        <f t="shared" si="20"/>
        <v>106.92</v>
      </c>
      <c r="H194" s="25">
        <v>0</v>
      </c>
      <c r="I194" s="25">
        <f t="shared" si="21"/>
        <v>0</v>
      </c>
      <c r="J194" s="25">
        <f t="shared" si="22"/>
        <v>1</v>
      </c>
      <c r="K194" s="25"/>
      <c r="L194" s="25"/>
    </row>
    <row r="195" spans="1:13" ht="30.75" thickBot="1">
      <c r="A195" s="24">
        <v>8</v>
      </c>
      <c r="B195" s="24" t="s">
        <v>209</v>
      </c>
      <c r="C195" s="31">
        <v>1</v>
      </c>
      <c r="D195" s="24" t="s">
        <v>31</v>
      </c>
      <c r="E195" s="33">
        <v>1</v>
      </c>
      <c r="F195" s="26">
        <v>106.92</v>
      </c>
      <c r="G195" s="37">
        <f t="shared" si="20"/>
        <v>106.92</v>
      </c>
      <c r="H195" s="25">
        <v>1</v>
      </c>
      <c r="I195" s="37">
        <f t="shared" si="21"/>
        <v>106.92</v>
      </c>
      <c r="J195" s="25">
        <f t="shared" si="22"/>
        <v>0</v>
      </c>
      <c r="K195" s="25"/>
      <c r="L195" s="25"/>
    </row>
    <row r="196" spans="1:13" ht="15.75" thickBot="1">
      <c r="A196" s="12"/>
      <c r="G196" s="38">
        <f>SUM(G188:G195)</f>
        <v>871.56</v>
      </c>
      <c r="I196" s="45">
        <f>SUM(I191:I195)</f>
        <v>275.39999999999998</v>
      </c>
    </row>
    <row r="197" spans="1:13" ht="14.25">
      <c r="A197" s="4" t="s">
        <v>125</v>
      </c>
    </row>
    <row r="198" spans="1:13" ht="56.25">
      <c r="A198" s="40" t="s">
        <v>79</v>
      </c>
      <c r="B198" s="40" t="s">
        <v>2</v>
      </c>
      <c r="E198" s="22" t="s">
        <v>187</v>
      </c>
      <c r="F198" s="20" t="s">
        <v>188</v>
      </c>
      <c r="G198" s="20" t="s">
        <v>205</v>
      </c>
      <c r="H198" s="62" t="s">
        <v>204</v>
      </c>
      <c r="I198" s="20" t="s">
        <v>207</v>
      </c>
      <c r="J198" s="20" t="s">
        <v>206</v>
      </c>
      <c r="K198" s="20" t="s">
        <v>201</v>
      </c>
      <c r="L198" s="22" t="s">
        <v>202</v>
      </c>
      <c r="M198" s="20" t="s">
        <v>203</v>
      </c>
    </row>
    <row r="199" spans="1:13" ht="30">
      <c r="A199" s="24">
        <v>1</v>
      </c>
      <c r="B199" s="24" t="s">
        <v>210</v>
      </c>
      <c r="C199" s="31">
        <v>100</v>
      </c>
      <c r="D199" s="24" t="s">
        <v>240</v>
      </c>
      <c r="E199" s="25">
        <v>10</v>
      </c>
      <c r="F199" s="26">
        <v>4.21</v>
      </c>
      <c r="G199" s="25">
        <f>C199*E199*F199</f>
        <v>4210</v>
      </c>
      <c r="H199" s="25">
        <v>70</v>
      </c>
      <c r="I199" s="25">
        <f>H199*F199</f>
        <v>294.7</v>
      </c>
      <c r="J199" s="25">
        <f>C199-H199</f>
        <v>30</v>
      </c>
    </row>
    <row r="200" spans="1:13" ht="30">
      <c r="A200" s="24">
        <v>2</v>
      </c>
      <c r="B200" s="24" t="s">
        <v>211</v>
      </c>
      <c r="C200" s="31">
        <v>500</v>
      </c>
      <c r="D200" s="24" t="s">
        <v>240</v>
      </c>
      <c r="E200" s="25">
        <v>10</v>
      </c>
      <c r="F200" s="26">
        <v>8.42</v>
      </c>
      <c r="G200" s="25">
        <f>C200*E200*F200</f>
        <v>42100</v>
      </c>
      <c r="H200" s="25">
        <v>240</v>
      </c>
      <c r="I200" s="25">
        <f>H200*F200</f>
        <v>2020.8</v>
      </c>
      <c r="J200" s="25">
        <f>C200-H200</f>
        <v>260</v>
      </c>
    </row>
    <row r="201" spans="1:13" ht="15">
      <c r="A201" s="24">
        <v>3</v>
      </c>
      <c r="B201" s="24" t="s">
        <v>126</v>
      </c>
      <c r="C201" s="31">
        <v>3</v>
      </c>
      <c r="D201" s="24" t="s">
        <v>31</v>
      </c>
      <c r="E201" s="25">
        <v>50</v>
      </c>
      <c r="F201" s="26">
        <v>1.04</v>
      </c>
      <c r="G201" s="25">
        <f>C201*E201*F201</f>
        <v>156</v>
      </c>
      <c r="H201" s="25">
        <v>1</v>
      </c>
      <c r="I201" s="25">
        <f>H201*F201</f>
        <v>1.04</v>
      </c>
      <c r="J201" s="25">
        <f>C201-H201</f>
        <v>2</v>
      </c>
    </row>
    <row r="202" spans="1:13" ht="45.75" thickBot="1">
      <c r="A202" s="24">
        <v>4</v>
      </c>
      <c r="B202" s="24" t="s">
        <v>127</v>
      </c>
      <c r="C202" s="31">
        <v>20</v>
      </c>
      <c r="D202" s="24" t="s">
        <v>240</v>
      </c>
      <c r="E202" s="25">
        <v>10</v>
      </c>
      <c r="F202" s="25">
        <v>6.26</v>
      </c>
      <c r="G202" s="37">
        <f>C202*E202*F202</f>
        <v>1252</v>
      </c>
      <c r="H202" s="25">
        <v>0</v>
      </c>
      <c r="I202" s="37">
        <f>H202*F202</f>
        <v>0</v>
      </c>
      <c r="J202" s="25">
        <f>C202-H202</f>
        <v>20</v>
      </c>
    </row>
    <row r="203" spans="1:13" ht="15.75" thickBot="1">
      <c r="A203" s="12"/>
      <c r="G203" s="38">
        <f>SUM(G199:G202)</f>
        <v>47718</v>
      </c>
      <c r="I203" s="38">
        <f>SUM(I199:I202)</f>
        <v>2316.54</v>
      </c>
    </row>
    <row r="204" spans="1:13" ht="15">
      <c r="A204" s="12"/>
    </row>
    <row r="205" spans="1:13" ht="15">
      <c r="A205" s="12"/>
    </row>
    <row r="206" spans="1:13" ht="15">
      <c r="A206" s="12"/>
    </row>
    <row r="207" spans="1:13" ht="15.75">
      <c r="A207" s="1"/>
    </row>
    <row r="208" spans="1:13" ht="14.25">
      <c r="A208" s="4" t="s">
        <v>128</v>
      </c>
    </row>
    <row r="209" spans="1:13" ht="56.25">
      <c r="A209" s="40" t="s">
        <v>79</v>
      </c>
      <c r="B209" s="29" t="s">
        <v>2</v>
      </c>
      <c r="C209" s="25"/>
      <c r="D209" s="25"/>
      <c r="E209" s="27" t="s">
        <v>187</v>
      </c>
      <c r="F209" s="30" t="s">
        <v>188</v>
      </c>
      <c r="G209" s="30" t="s">
        <v>205</v>
      </c>
      <c r="H209" s="64" t="s">
        <v>204</v>
      </c>
      <c r="I209" s="30" t="s">
        <v>207</v>
      </c>
      <c r="J209" s="30" t="s">
        <v>206</v>
      </c>
      <c r="K209" s="30" t="s">
        <v>201</v>
      </c>
      <c r="L209" s="27" t="s">
        <v>202</v>
      </c>
      <c r="M209" s="20" t="s">
        <v>203</v>
      </c>
    </row>
    <row r="210" spans="1:13" ht="15">
      <c r="A210" s="24">
        <v>1</v>
      </c>
      <c r="B210" s="24" t="s">
        <v>129</v>
      </c>
      <c r="C210" s="31">
        <v>0</v>
      </c>
      <c r="D210" s="24" t="s">
        <v>31</v>
      </c>
      <c r="E210" s="25">
        <v>10</v>
      </c>
      <c r="F210" s="25">
        <v>290</v>
      </c>
      <c r="G210" s="25">
        <v>290</v>
      </c>
      <c r="H210" s="25">
        <v>0</v>
      </c>
      <c r="I210" s="25"/>
      <c r="J210" s="25"/>
      <c r="K210" s="25"/>
      <c r="L210" s="25"/>
    </row>
    <row r="211" spans="1:13" ht="15">
      <c r="A211" s="24">
        <v>2</v>
      </c>
      <c r="B211" s="24" t="s">
        <v>130</v>
      </c>
      <c r="C211" s="31">
        <v>0</v>
      </c>
      <c r="D211" s="24" t="s">
        <v>31</v>
      </c>
      <c r="E211" s="25">
        <v>10</v>
      </c>
      <c r="F211" s="25">
        <v>290</v>
      </c>
      <c r="G211" s="25">
        <v>290</v>
      </c>
      <c r="H211" s="25">
        <v>0</v>
      </c>
      <c r="I211" s="25"/>
      <c r="J211" s="25"/>
      <c r="K211" s="25"/>
      <c r="L211" s="25"/>
    </row>
    <row r="212" spans="1:13" ht="15">
      <c r="A212" s="24">
        <v>3</v>
      </c>
      <c r="B212" s="24" t="s">
        <v>131</v>
      </c>
      <c r="C212" s="31">
        <v>0</v>
      </c>
      <c r="D212" s="24" t="s">
        <v>31</v>
      </c>
      <c r="E212" s="25">
        <v>10</v>
      </c>
      <c r="F212" s="25">
        <v>290</v>
      </c>
      <c r="G212" s="25">
        <v>290</v>
      </c>
      <c r="H212" s="25">
        <v>0</v>
      </c>
      <c r="I212" s="25"/>
      <c r="J212" s="25"/>
      <c r="K212" s="25"/>
      <c r="L212" s="25"/>
    </row>
    <row r="213" spans="1:13" ht="15">
      <c r="A213" s="24">
        <v>4</v>
      </c>
      <c r="B213" s="24" t="s">
        <v>132</v>
      </c>
      <c r="C213" s="31">
        <v>0</v>
      </c>
      <c r="D213" s="24" t="s">
        <v>31</v>
      </c>
      <c r="E213" s="25">
        <v>10</v>
      </c>
      <c r="F213" s="25">
        <v>290</v>
      </c>
      <c r="G213" s="25">
        <v>290</v>
      </c>
      <c r="H213" s="25">
        <v>0</v>
      </c>
      <c r="I213" s="25"/>
      <c r="J213" s="25"/>
      <c r="K213" s="25"/>
      <c r="L213" s="25"/>
    </row>
    <row r="214" spans="1:13" ht="15">
      <c r="A214" s="24">
        <v>5</v>
      </c>
      <c r="B214" s="24" t="s">
        <v>133</v>
      </c>
      <c r="C214" s="31">
        <v>0</v>
      </c>
      <c r="D214" s="24" t="s">
        <v>31</v>
      </c>
      <c r="E214" s="25">
        <v>10</v>
      </c>
      <c r="F214" s="25">
        <v>290</v>
      </c>
      <c r="G214" s="25">
        <v>290</v>
      </c>
      <c r="H214" s="25">
        <v>0</v>
      </c>
      <c r="I214" s="25"/>
      <c r="J214" s="25"/>
      <c r="K214" s="25"/>
      <c r="L214" s="25"/>
    </row>
    <row r="215" spans="1:13" ht="15">
      <c r="A215" s="32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3" ht="14.25">
      <c r="A216" s="4" t="s">
        <v>134</v>
      </c>
    </row>
    <row r="217" spans="1:13" ht="56.25">
      <c r="A217" s="40" t="s">
        <v>79</v>
      </c>
      <c r="B217" s="40" t="s">
        <v>2</v>
      </c>
      <c r="E217" s="22" t="s">
        <v>187</v>
      </c>
      <c r="F217" s="20" t="s">
        <v>188</v>
      </c>
      <c r="G217" s="20" t="s">
        <v>205</v>
      </c>
      <c r="H217" s="20" t="s">
        <v>204</v>
      </c>
      <c r="I217" s="20" t="s">
        <v>207</v>
      </c>
      <c r="J217" s="20" t="s">
        <v>206</v>
      </c>
      <c r="K217" s="20" t="s">
        <v>201</v>
      </c>
      <c r="L217" s="22" t="s">
        <v>202</v>
      </c>
      <c r="M217" s="20" t="s">
        <v>203</v>
      </c>
    </row>
    <row r="218" spans="1:13" ht="30">
      <c r="A218" s="24"/>
      <c r="B218" s="24" t="s">
        <v>135</v>
      </c>
      <c r="C218" s="31">
        <v>1</v>
      </c>
      <c r="D218" s="24" t="s">
        <v>31</v>
      </c>
      <c r="E218" s="25">
        <v>80</v>
      </c>
      <c r="F218" s="25">
        <v>291.60000000000002</v>
      </c>
      <c r="G218" s="25">
        <v>291.60000000000002</v>
      </c>
      <c r="H218" s="25">
        <v>1</v>
      </c>
      <c r="I218" s="25">
        <f>G218*H218</f>
        <v>291.60000000000002</v>
      </c>
      <c r="J218" s="25">
        <f>C218-H218</f>
        <v>0</v>
      </c>
      <c r="K218" s="25"/>
      <c r="L218" s="25"/>
    </row>
    <row r="219" spans="1:13" ht="14.25">
      <c r="A219" s="4"/>
    </row>
    <row r="220" spans="1:13" ht="15.75">
      <c r="A220" s="1"/>
    </row>
    <row r="221" spans="1:13" ht="14.25">
      <c r="A221" s="4" t="s">
        <v>136</v>
      </c>
    </row>
    <row r="222" spans="1:13" ht="56.25">
      <c r="A222" s="29" t="s">
        <v>79</v>
      </c>
      <c r="B222" s="29" t="s">
        <v>2</v>
      </c>
      <c r="C222" s="25"/>
      <c r="D222" s="25"/>
      <c r="E222" s="27" t="s">
        <v>187</v>
      </c>
      <c r="F222" s="30" t="s">
        <v>188</v>
      </c>
      <c r="G222" s="30" t="s">
        <v>205</v>
      </c>
      <c r="H222" s="64" t="s">
        <v>204</v>
      </c>
      <c r="I222" s="30" t="s">
        <v>207</v>
      </c>
      <c r="J222" s="30" t="s">
        <v>206</v>
      </c>
      <c r="K222" s="30" t="s">
        <v>201</v>
      </c>
      <c r="L222" s="27" t="s">
        <v>202</v>
      </c>
      <c r="M222" s="20" t="s">
        <v>203</v>
      </c>
    </row>
    <row r="223" spans="1:13" ht="15">
      <c r="A223" s="24"/>
      <c r="B223" s="24" t="s">
        <v>212</v>
      </c>
      <c r="C223" s="31">
        <v>60</v>
      </c>
      <c r="D223" s="24" t="s">
        <v>20</v>
      </c>
      <c r="E223" s="25">
        <v>1</v>
      </c>
      <c r="F223" s="25">
        <v>8.75</v>
      </c>
      <c r="G223" s="25">
        <f>C223*F223</f>
        <v>525</v>
      </c>
      <c r="H223" s="25">
        <v>60</v>
      </c>
      <c r="I223" s="25">
        <f>F223*H223</f>
        <v>525</v>
      </c>
      <c r="J223" s="25">
        <f>C223-H223</f>
        <v>0</v>
      </c>
      <c r="K223" s="25"/>
      <c r="L223" s="25"/>
    </row>
    <row r="224" spans="1:13" ht="15">
      <c r="A224" s="24"/>
      <c r="B224" s="24" t="s">
        <v>213</v>
      </c>
      <c r="C224" s="31">
        <v>40</v>
      </c>
      <c r="D224" s="24" t="s">
        <v>20</v>
      </c>
      <c r="E224" s="25">
        <v>1</v>
      </c>
      <c r="F224" s="25">
        <v>8.75</v>
      </c>
      <c r="G224" s="25">
        <f>C224*F224</f>
        <v>350</v>
      </c>
      <c r="H224" s="25">
        <v>40</v>
      </c>
      <c r="I224" s="25">
        <f>F224*H224</f>
        <v>350</v>
      </c>
      <c r="J224" s="25">
        <f>C224-H224</f>
        <v>0</v>
      </c>
      <c r="K224" s="25"/>
      <c r="L224" s="25"/>
    </row>
    <row r="225" spans="1:13" ht="15">
      <c r="A225" s="32"/>
      <c r="B225" s="25" t="s">
        <v>228</v>
      </c>
      <c r="C225" s="25">
        <v>60</v>
      </c>
      <c r="D225" s="25" t="s">
        <v>20</v>
      </c>
      <c r="E225" s="25">
        <v>1</v>
      </c>
      <c r="F225" s="25">
        <v>6.52</v>
      </c>
      <c r="G225" s="25">
        <f>C225*F225</f>
        <v>391.2</v>
      </c>
      <c r="H225" s="25">
        <v>30</v>
      </c>
      <c r="I225" s="25">
        <f>F225*H225</f>
        <v>195.6</v>
      </c>
      <c r="J225" s="25">
        <f>C225-H225</f>
        <v>30</v>
      </c>
      <c r="K225" s="25"/>
      <c r="L225" s="25"/>
    </row>
    <row r="226" spans="1:13" ht="15.75" thickBot="1">
      <c r="A226" s="32"/>
      <c r="B226" s="25" t="s">
        <v>227</v>
      </c>
      <c r="C226" s="25">
        <v>40</v>
      </c>
      <c r="D226" s="25" t="s">
        <v>20</v>
      </c>
      <c r="E226" s="25">
        <v>1</v>
      </c>
      <c r="F226" s="25">
        <v>6.52</v>
      </c>
      <c r="G226" s="37">
        <f>C226*F226</f>
        <v>260.79999999999995</v>
      </c>
      <c r="H226" s="25">
        <v>20</v>
      </c>
      <c r="I226" s="37">
        <f>F226*H226</f>
        <v>130.39999999999998</v>
      </c>
      <c r="J226" s="25">
        <f>C226-H226</f>
        <v>20</v>
      </c>
      <c r="K226" s="25"/>
      <c r="L226" s="25"/>
    </row>
    <row r="227" spans="1:13" ht="16.5" thickBot="1">
      <c r="A227" s="1"/>
      <c r="G227" s="38">
        <f>SUM(G223:G226)</f>
        <v>1527</v>
      </c>
      <c r="I227" s="38">
        <f>SUM(I223:I226)</f>
        <v>1201</v>
      </c>
    </row>
    <row r="228" spans="1:13" ht="14.25">
      <c r="A228" s="4" t="s">
        <v>243</v>
      </c>
    </row>
    <row r="229" spans="1:13" ht="56.25">
      <c r="A229" s="40" t="s">
        <v>79</v>
      </c>
      <c r="B229" s="40" t="s">
        <v>242</v>
      </c>
      <c r="E229" s="47" t="s">
        <v>187</v>
      </c>
      <c r="F229" s="48" t="s">
        <v>188</v>
      </c>
      <c r="G229" s="48" t="s">
        <v>205</v>
      </c>
      <c r="H229" s="63" t="s">
        <v>204</v>
      </c>
      <c r="I229" s="48" t="s">
        <v>207</v>
      </c>
      <c r="J229" s="48" t="s">
        <v>206</v>
      </c>
      <c r="K229" s="48" t="s">
        <v>201</v>
      </c>
      <c r="L229" s="47" t="s">
        <v>202</v>
      </c>
      <c r="M229" s="20" t="s">
        <v>203</v>
      </c>
    </row>
    <row r="230" spans="1:13" ht="15">
      <c r="A230" s="24">
        <v>1</v>
      </c>
      <c r="B230" s="24" t="s">
        <v>137</v>
      </c>
      <c r="C230" s="31">
        <v>0</v>
      </c>
      <c r="D230" s="24" t="s">
        <v>18</v>
      </c>
      <c r="E230" s="25"/>
      <c r="F230" s="25">
        <v>2.42</v>
      </c>
      <c r="G230" s="25"/>
      <c r="H230" s="25"/>
      <c r="I230" s="25"/>
      <c r="J230" s="25"/>
      <c r="K230" s="25"/>
      <c r="L230" s="25"/>
    </row>
    <row r="231" spans="1:13" ht="15">
      <c r="A231" s="24">
        <v>2</v>
      </c>
      <c r="B231" s="24" t="s">
        <v>138</v>
      </c>
      <c r="C231" s="31">
        <v>0</v>
      </c>
      <c r="D231" s="24" t="s">
        <v>18</v>
      </c>
      <c r="E231" s="25"/>
      <c r="F231" s="25"/>
      <c r="G231" s="25"/>
      <c r="H231" s="25"/>
      <c r="I231" s="25"/>
      <c r="J231" s="25"/>
      <c r="K231" s="25"/>
      <c r="L231" s="25"/>
    </row>
    <row r="232" spans="1:13" ht="15">
      <c r="A232" s="24">
        <v>3</v>
      </c>
      <c r="B232" s="24" t="s">
        <v>139</v>
      </c>
      <c r="C232" s="31">
        <v>600</v>
      </c>
      <c r="D232" s="24" t="s">
        <v>18</v>
      </c>
      <c r="E232" s="25">
        <v>100</v>
      </c>
      <c r="F232" s="26">
        <v>0.06</v>
      </c>
      <c r="G232" s="25">
        <f>C232*F232</f>
        <v>36</v>
      </c>
      <c r="H232" s="25">
        <v>400</v>
      </c>
      <c r="I232" s="25">
        <f>H232*F232</f>
        <v>24</v>
      </c>
      <c r="J232" s="25">
        <f>C232-H232</f>
        <v>200</v>
      </c>
      <c r="K232" s="25"/>
      <c r="L232" s="25"/>
    </row>
    <row r="233" spans="1:13" ht="30">
      <c r="A233" s="24">
        <v>4</v>
      </c>
      <c r="B233" s="24" t="s">
        <v>140</v>
      </c>
      <c r="C233" s="31">
        <v>600</v>
      </c>
      <c r="D233" s="24" t="s">
        <v>18</v>
      </c>
      <c r="E233" s="25">
        <v>50</v>
      </c>
      <c r="F233" s="26">
        <v>7.0000000000000007E-2</v>
      </c>
      <c r="G233" s="25">
        <f>C233*F233</f>
        <v>42.000000000000007</v>
      </c>
      <c r="H233" s="25">
        <v>200</v>
      </c>
      <c r="I233" s="25">
        <f>H233*F233</f>
        <v>14.000000000000002</v>
      </c>
      <c r="J233" s="25">
        <f>C233-H233</f>
        <v>400</v>
      </c>
      <c r="K233" s="25"/>
      <c r="L233" s="25"/>
    </row>
    <row r="234" spans="1:13" ht="15">
      <c r="A234" s="24">
        <v>5</v>
      </c>
      <c r="B234" s="24" t="s">
        <v>141</v>
      </c>
      <c r="C234" s="31">
        <v>6</v>
      </c>
      <c r="D234" s="24" t="s">
        <v>18</v>
      </c>
      <c r="E234" s="25">
        <v>1</v>
      </c>
      <c r="F234" s="26">
        <v>10.82</v>
      </c>
      <c r="G234" s="25">
        <f>C234*F234</f>
        <v>64.92</v>
      </c>
      <c r="H234" s="25">
        <v>0</v>
      </c>
      <c r="I234" s="25">
        <f>H234*F234</f>
        <v>0</v>
      </c>
      <c r="J234" s="25">
        <f>C234-H234</f>
        <v>6</v>
      </c>
      <c r="K234" s="25"/>
      <c r="L234" s="25"/>
    </row>
    <row r="235" spans="1:13" ht="15">
      <c r="A235" s="24">
        <v>6</v>
      </c>
      <c r="B235" s="24" t="s">
        <v>142</v>
      </c>
      <c r="C235" s="31">
        <v>6</v>
      </c>
      <c r="D235" s="24" t="s">
        <v>18</v>
      </c>
      <c r="E235" s="25">
        <v>1</v>
      </c>
      <c r="F235" s="26">
        <v>23.62</v>
      </c>
      <c r="G235" s="25">
        <f>C235*F235</f>
        <v>141.72</v>
      </c>
      <c r="H235" s="25">
        <v>0</v>
      </c>
      <c r="I235" s="25">
        <f>H235*F235</f>
        <v>0</v>
      </c>
      <c r="J235" s="25">
        <f>C235-H235</f>
        <v>6</v>
      </c>
      <c r="K235" s="25"/>
      <c r="L235" s="25"/>
    </row>
    <row r="236" spans="1:13" ht="15">
      <c r="A236" s="24">
        <v>7</v>
      </c>
      <c r="B236" s="24" t="s">
        <v>214</v>
      </c>
      <c r="C236" s="31">
        <v>4</v>
      </c>
      <c r="D236" s="24" t="s">
        <v>18</v>
      </c>
      <c r="E236" s="25">
        <v>1</v>
      </c>
      <c r="F236" s="26">
        <v>7.53</v>
      </c>
      <c r="G236" s="25">
        <f>C236*F236</f>
        <v>30.12</v>
      </c>
      <c r="H236" s="25">
        <v>0</v>
      </c>
      <c r="I236" s="25">
        <f>H236*F236</f>
        <v>0</v>
      </c>
      <c r="J236" s="25">
        <f>C236-H236</f>
        <v>4</v>
      </c>
      <c r="K236" s="25"/>
      <c r="L236" s="25"/>
    </row>
    <row r="237" spans="1:13" ht="45">
      <c r="A237" s="24">
        <v>8</v>
      </c>
      <c r="B237" s="24" t="s">
        <v>143</v>
      </c>
      <c r="C237" s="31">
        <v>1</v>
      </c>
      <c r="D237" s="24" t="s">
        <v>18</v>
      </c>
      <c r="E237" s="25"/>
      <c r="F237" s="25"/>
      <c r="G237" s="25"/>
      <c r="H237" s="25"/>
      <c r="I237" s="25"/>
      <c r="J237" s="25"/>
      <c r="K237" s="25"/>
      <c r="L237" s="25"/>
    </row>
    <row r="238" spans="1:13" ht="15">
      <c r="A238" s="12"/>
      <c r="G238" s="36">
        <f>SUM(G232:G237)</f>
        <v>314.76</v>
      </c>
    </row>
    <row r="239" spans="1:13" ht="15.75">
      <c r="A239" s="1"/>
    </row>
    <row r="240" spans="1:13" ht="14.25">
      <c r="A240" s="19" t="s">
        <v>144</v>
      </c>
      <c r="C240" s="21" t="s">
        <v>215</v>
      </c>
    </row>
    <row r="241" spans="1:13" ht="56.25">
      <c r="A241" s="40" t="s">
        <v>79</v>
      </c>
      <c r="B241" s="40" t="s">
        <v>2</v>
      </c>
      <c r="E241" s="22" t="s">
        <v>187</v>
      </c>
      <c r="F241" s="20" t="s">
        <v>188</v>
      </c>
      <c r="G241" s="20" t="s">
        <v>205</v>
      </c>
      <c r="H241" s="62" t="s">
        <v>204</v>
      </c>
      <c r="I241" s="20" t="s">
        <v>207</v>
      </c>
      <c r="J241" s="20" t="s">
        <v>206</v>
      </c>
      <c r="K241" s="20" t="s">
        <v>201</v>
      </c>
      <c r="L241" s="22" t="s">
        <v>202</v>
      </c>
      <c r="M241" s="20" t="s">
        <v>203</v>
      </c>
    </row>
    <row r="242" spans="1:13" ht="30">
      <c r="A242" s="24">
        <v>1</v>
      </c>
      <c r="B242" s="24" t="s">
        <v>145</v>
      </c>
      <c r="C242" s="31">
        <v>2000</v>
      </c>
      <c r="D242" s="24" t="s">
        <v>20</v>
      </c>
      <c r="E242" s="25">
        <v>5</v>
      </c>
      <c r="F242" s="26">
        <v>0.15</v>
      </c>
      <c r="G242" s="25">
        <f>C242*F242</f>
        <v>300</v>
      </c>
      <c r="H242" s="25">
        <v>1500</v>
      </c>
      <c r="I242" s="25">
        <f>H242*F242</f>
        <v>225</v>
      </c>
      <c r="J242" s="25">
        <f>C242-H242</f>
        <v>500</v>
      </c>
      <c r="K242" s="25"/>
      <c r="L242" s="25"/>
    </row>
    <row r="243" spans="1:13" ht="30">
      <c r="A243" s="24">
        <v>2</v>
      </c>
      <c r="B243" s="24" t="s">
        <v>146</v>
      </c>
      <c r="C243" s="31">
        <v>1000</v>
      </c>
      <c r="D243" s="24" t="s">
        <v>20</v>
      </c>
      <c r="E243" s="25"/>
      <c r="F243" s="25"/>
      <c r="G243" s="25">
        <f t="shared" ref="G243:G249" si="23">C243*F243</f>
        <v>0</v>
      </c>
      <c r="H243" s="25"/>
      <c r="I243" s="25">
        <f t="shared" ref="I243:I250" si="24">H243*F243</f>
        <v>0</v>
      </c>
      <c r="J243" s="25">
        <f t="shared" ref="J243:J250" si="25">C243-H243</f>
        <v>1000</v>
      </c>
      <c r="K243" s="25"/>
      <c r="L243" s="25"/>
    </row>
    <row r="244" spans="1:13" ht="30">
      <c r="A244" s="24">
        <v>3</v>
      </c>
      <c r="B244" s="24" t="s">
        <v>147</v>
      </c>
      <c r="C244" s="31">
        <v>5000</v>
      </c>
      <c r="D244" s="24" t="s">
        <v>20</v>
      </c>
      <c r="E244" s="25">
        <v>200</v>
      </c>
      <c r="F244" s="26">
        <v>0.15</v>
      </c>
      <c r="G244" s="25">
        <f t="shared" si="23"/>
        <v>750</v>
      </c>
      <c r="H244" s="25">
        <v>7000</v>
      </c>
      <c r="I244" s="25">
        <f t="shared" si="24"/>
        <v>1050</v>
      </c>
      <c r="J244" s="57">
        <f t="shared" si="25"/>
        <v>-2000</v>
      </c>
      <c r="K244" s="25"/>
      <c r="L244" s="25"/>
    </row>
    <row r="245" spans="1:13" ht="30">
      <c r="A245" s="24">
        <v>4</v>
      </c>
      <c r="B245" s="24" t="s">
        <v>148</v>
      </c>
      <c r="C245" s="31">
        <v>7000</v>
      </c>
      <c r="D245" s="24" t="s">
        <v>20</v>
      </c>
      <c r="E245" s="25">
        <v>200</v>
      </c>
      <c r="F245" s="26">
        <v>0.21</v>
      </c>
      <c r="G245" s="25">
        <f t="shared" si="23"/>
        <v>1470</v>
      </c>
      <c r="H245" s="25">
        <v>8000</v>
      </c>
      <c r="I245" s="25">
        <f t="shared" si="24"/>
        <v>1680</v>
      </c>
      <c r="J245" s="57">
        <f t="shared" si="25"/>
        <v>-1000</v>
      </c>
      <c r="K245" s="25"/>
      <c r="L245" s="25"/>
    </row>
    <row r="246" spans="1:13" ht="15">
      <c r="A246" s="24">
        <v>5</v>
      </c>
      <c r="B246" s="24" t="s">
        <v>149</v>
      </c>
      <c r="C246" s="31">
        <v>10000</v>
      </c>
      <c r="D246" s="24" t="s">
        <v>20</v>
      </c>
      <c r="E246" s="25">
        <v>600</v>
      </c>
      <c r="F246" s="26">
        <v>0.32</v>
      </c>
      <c r="G246" s="25">
        <f t="shared" si="23"/>
        <v>3200</v>
      </c>
      <c r="H246" s="25">
        <v>5000</v>
      </c>
      <c r="I246" s="25">
        <f t="shared" si="24"/>
        <v>1600</v>
      </c>
      <c r="J246" s="25">
        <f t="shared" si="25"/>
        <v>5000</v>
      </c>
      <c r="K246" s="25"/>
      <c r="L246" s="25"/>
    </row>
    <row r="247" spans="1:13" ht="30">
      <c r="A247" s="24">
        <v>6</v>
      </c>
      <c r="B247" s="24" t="s">
        <v>216</v>
      </c>
      <c r="C247" s="31">
        <v>100</v>
      </c>
      <c r="D247" s="24" t="s">
        <v>18</v>
      </c>
      <c r="E247" s="25">
        <v>100</v>
      </c>
      <c r="F247" s="26">
        <v>1.57</v>
      </c>
      <c r="G247" s="25">
        <f t="shared" si="23"/>
        <v>157</v>
      </c>
      <c r="H247" s="25"/>
      <c r="I247" s="25">
        <f t="shared" si="24"/>
        <v>0</v>
      </c>
      <c r="J247" s="25">
        <f t="shared" si="25"/>
        <v>100</v>
      </c>
      <c r="K247" s="25"/>
      <c r="L247" s="25"/>
    </row>
    <row r="248" spans="1:13" ht="28.5">
      <c r="A248" s="24">
        <v>7</v>
      </c>
      <c r="B248" s="44" t="s">
        <v>150</v>
      </c>
      <c r="C248" s="31"/>
      <c r="D248" s="24" t="s">
        <v>18</v>
      </c>
      <c r="E248" s="25"/>
      <c r="F248" s="25"/>
      <c r="G248" s="25">
        <f t="shared" si="23"/>
        <v>0</v>
      </c>
      <c r="H248" s="25"/>
      <c r="I248" s="25">
        <f t="shared" si="24"/>
        <v>0</v>
      </c>
      <c r="J248" s="25">
        <f t="shared" si="25"/>
        <v>0</v>
      </c>
      <c r="K248" s="25"/>
      <c r="L248" s="25"/>
    </row>
    <row r="249" spans="1:13" ht="15">
      <c r="A249" s="24">
        <v>8</v>
      </c>
      <c r="B249" s="44" t="s">
        <v>217</v>
      </c>
      <c r="C249" s="31">
        <v>200</v>
      </c>
      <c r="D249" s="24" t="s">
        <v>18</v>
      </c>
      <c r="E249" s="25">
        <v>5</v>
      </c>
      <c r="F249" s="26">
        <v>0.11</v>
      </c>
      <c r="G249" s="25">
        <f t="shared" si="23"/>
        <v>22</v>
      </c>
      <c r="H249" s="25">
        <v>195</v>
      </c>
      <c r="I249" s="25">
        <f t="shared" si="24"/>
        <v>21.45</v>
      </c>
      <c r="J249" s="25">
        <f t="shared" si="25"/>
        <v>5</v>
      </c>
      <c r="K249" s="25"/>
      <c r="L249" s="25"/>
    </row>
    <row r="250" spans="1:13" ht="26.25">
      <c r="A250" s="24">
        <v>9</v>
      </c>
      <c r="B250" s="44" t="s">
        <v>218</v>
      </c>
      <c r="C250" s="31">
        <v>50</v>
      </c>
      <c r="D250" s="24" t="s">
        <v>18</v>
      </c>
      <c r="E250" s="25">
        <v>50</v>
      </c>
      <c r="F250" s="25">
        <v>0.76</v>
      </c>
      <c r="G250" s="25">
        <f>C250*F250</f>
        <v>38</v>
      </c>
      <c r="H250" s="25">
        <v>0</v>
      </c>
      <c r="I250" s="25">
        <f t="shared" si="24"/>
        <v>0</v>
      </c>
      <c r="J250" s="25">
        <f t="shared" si="25"/>
        <v>50</v>
      </c>
      <c r="K250" s="25"/>
      <c r="L250" s="25"/>
    </row>
    <row r="251" spans="1:13" ht="15.75" thickBot="1">
      <c r="A251" s="12"/>
      <c r="G251" s="46">
        <f>SUM(G242:G250)</f>
        <v>5937</v>
      </c>
      <c r="I251" s="46">
        <f>SUM(I242:I250)</f>
        <v>4576.45</v>
      </c>
    </row>
    <row r="252" spans="1:13" ht="14.25">
      <c r="A252" s="4"/>
    </row>
    <row r="253" spans="1:13" ht="14.25">
      <c r="A253" s="4" t="s">
        <v>151</v>
      </c>
    </row>
    <row r="254" spans="1:13" ht="56.25">
      <c r="A254" s="40" t="s">
        <v>79</v>
      </c>
      <c r="B254" s="40" t="s">
        <v>246</v>
      </c>
      <c r="E254" s="22" t="s">
        <v>187</v>
      </c>
      <c r="F254" s="20" t="s">
        <v>188</v>
      </c>
      <c r="G254" s="20" t="s">
        <v>205</v>
      </c>
      <c r="H254" s="62" t="s">
        <v>204</v>
      </c>
      <c r="I254" s="20" t="s">
        <v>207</v>
      </c>
      <c r="J254" s="20" t="s">
        <v>206</v>
      </c>
      <c r="K254" s="20" t="s">
        <v>201</v>
      </c>
      <c r="L254" s="22" t="s">
        <v>202</v>
      </c>
      <c r="M254" s="20" t="s">
        <v>203</v>
      </c>
    </row>
    <row r="255" spans="1:13" ht="15">
      <c r="A255" s="24">
        <v>1</v>
      </c>
      <c r="B255" s="24" t="s">
        <v>219</v>
      </c>
      <c r="C255" s="31">
        <v>4</v>
      </c>
      <c r="D255" s="24" t="s">
        <v>152</v>
      </c>
      <c r="E255" s="25">
        <v>1</v>
      </c>
      <c r="F255" s="26">
        <v>41.85</v>
      </c>
      <c r="G255" s="25">
        <f>C255*F255</f>
        <v>167.4</v>
      </c>
      <c r="H255" s="25">
        <v>3</v>
      </c>
      <c r="I255" s="25">
        <f>H255*F255</f>
        <v>125.55000000000001</v>
      </c>
      <c r="J255" s="25">
        <f>C255-H255</f>
        <v>1</v>
      </c>
      <c r="K255" s="25"/>
      <c r="L255" s="25"/>
      <c r="M255" s="25"/>
    </row>
    <row r="256" spans="1:13" ht="15">
      <c r="A256" s="24">
        <v>2</v>
      </c>
      <c r="B256" s="24" t="s">
        <v>220</v>
      </c>
      <c r="C256" s="31">
        <v>4</v>
      </c>
      <c r="D256" s="24" t="s">
        <v>152</v>
      </c>
      <c r="E256" s="25">
        <v>1</v>
      </c>
      <c r="F256" s="26">
        <v>44.55</v>
      </c>
      <c r="G256" s="25">
        <f>C256*F256</f>
        <v>178.2</v>
      </c>
      <c r="H256" s="25">
        <v>3</v>
      </c>
      <c r="I256" s="25">
        <f>H256*F256</f>
        <v>133.64999999999998</v>
      </c>
      <c r="J256" s="25">
        <f>C256-H256</f>
        <v>1</v>
      </c>
      <c r="K256" s="25"/>
      <c r="L256" s="25"/>
      <c r="M256" s="25"/>
    </row>
    <row r="257" spans="1:13" ht="15">
      <c r="A257" s="24">
        <v>3</v>
      </c>
      <c r="B257" s="24" t="s">
        <v>221</v>
      </c>
      <c r="C257" s="31">
        <v>8</v>
      </c>
      <c r="D257" s="24" t="s">
        <v>152</v>
      </c>
      <c r="E257" s="25">
        <v>1</v>
      </c>
      <c r="F257" s="26">
        <v>39.82</v>
      </c>
      <c r="G257" s="25">
        <f>C257*F257</f>
        <v>318.56</v>
      </c>
      <c r="H257" s="25">
        <v>6</v>
      </c>
      <c r="I257" s="25">
        <f>H257*F257</f>
        <v>238.92000000000002</v>
      </c>
      <c r="J257" s="25">
        <f>C257-H257</f>
        <v>2</v>
      </c>
      <c r="K257" s="25"/>
      <c r="L257" s="25"/>
      <c r="M257" s="25"/>
    </row>
    <row r="258" spans="1:13" ht="15">
      <c r="A258" s="24">
        <v>4</v>
      </c>
      <c r="B258" s="24" t="s">
        <v>222</v>
      </c>
      <c r="C258" s="31">
        <v>4</v>
      </c>
      <c r="D258" s="24" t="s">
        <v>152</v>
      </c>
      <c r="E258" s="25">
        <v>1</v>
      </c>
      <c r="F258" s="26">
        <v>60.75</v>
      </c>
      <c r="G258" s="25">
        <f>C258*F258</f>
        <v>243</v>
      </c>
      <c r="H258" s="25">
        <v>3</v>
      </c>
      <c r="I258" s="25">
        <f>H258*F258</f>
        <v>182.25</v>
      </c>
      <c r="J258" s="25">
        <f>C258-H258</f>
        <v>1</v>
      </c>
      <c r="K258" s="25"/>
      <c r="L258" s="25"/>
      <c r="M258" s="25"/>
    </row>
    <row r="259" spans="1:13" ht="15">
      <c r="A259" s="24"/>
      <c r="B259" s="24"/>
      <c r="C259" s="31"/>
      <c r="D259" s="24"/>
      <c r="E259" s="25"/>
      <c r="F259" s="25"/>
      <c r="G259" s="25">
        <f>SUM(G255:G258)</f>
        <v>907.16000000000008</v>
      </c>
      <c r="H259" s="25"/>
      <c r="I259" s="25">
        <f>SUM(I255:I258)</f>
        <v>680.37</v>
      </c>
      <c r="J259" s="25"/>
      <c r="K259" s="25"/>
      <c r="L259" s="25"/>
      <c r="M259" s="25"/>
    </row>
    <row r="260" spans="1:13" ht="15.75">
      <c r="A260" s="1"/>
    </row>
    <row r="261" spans="1:13" ht="14.25">
      <c r="A261" s="4" t="s">
        <v>153</v>
      </c>
    </row>
    <row r="262" spans="1:13" ht="56.25">
      <c r="A262" s="40" t="s">
        <v>79</v>
      </c>
      <c r="B262" s="40" t="s">
        <v>2</v>
      </c>
      <c r="E262" s="22" t="s">
        <v>187</v>
      </c>
      <c r="F262" s="20" t="s">
        <v>188</v>
      </c>
      <c r="G262" s="20" t="s">
        <v>205</v>
      </c>
      <c r="H262" s="62" t="s">
        <v>204</v>
      </c>
      <c r="I262" s="20" t="s">
        <v>207</v>
      </c>
      <c r="J262" s="20" t="s">
        <v>206</v>
      </c>
      <c r="K262" s="20" t="s">
        <v>201</v>
      </c>
      <c r="L262" s="22" t="s">
        <v>202</v>
      </c>
      <c r="M262" s="20" t="s">
        <v>203</v>
      </c>
    </row>
    <row r="263" spans="1:13" ht="30">
      <c r="A263" s="24">
        <v>1</v>
      </c>
      <c r="B263" s="24" t="s">
        <v>154</v>
      </c>
      <c r="C263" s="31">
        <v>300</v>
      </c>
      <c r="D263" s="24" t="s">
        <v>92</v>
      </c>
      <c r="E263" s="25"/>
      <c r="F263" s="25" t="s">
        <v>223</v>
      </c>
      <c r="G263" s="25"/>
      <c r="H263" s="25"/>
      <c r="I263" s="25"/>
      <c r="J263" s="25"/>
      <c r="K263" s="25"/>
      <c r="L263" s="25"/>
      <c r="M263" s="25"/>
    </row>
    <row r="264" spans="1:13" ht="15">
      <c r="A264" s="24">
        <v>2</v>
      </c>
      <c r="B264" s="24" t="s">
        <v>155</v>
      </c>
      <c r="C264" s="31">
        <v>500</v>
      </c>
      <c r="D264" s="24" t="s">
        <v>92</v>
      </c>
      <c r="E264" s="25"/>
      <c r="F264" s="25">
        <v>63.98</v>
      </c>
      <c r="G264" s="25"/>
      <c r="H264" s="25"/>
      <c r="I264" s="25"/>
      <c r="J264" s="25"/>
      <c r="K264" s="25"/>
      <c r="L264" s="25"/>
      <c r="M264" s="25"/>
    </row>
    <row r="265" spans="1:13" ht="30">
      <c r="A265" s="24">
        <v>3</v>
      </c>
      <c r="B265" s="24" t="s">
        <v>156</v>
      </c>
      <c r="C265" s="31"/>
      <c r="D265" s="24" t="s">
        <v>157</v>
      </c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 ht="15">
      <c r="A266" s="24"/>
      <c r="B266" s="24" t="s">
        <v>158</v>
      </c>
      <c r="C266" s="31">
        <v>100</v>
      </c>
      <c r="D266" s="24" t="s">
        <v>157</v>
      </c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 ht="15">
      <c r="A267" s="24"/>
      <c r="B267" s="24" t="s">
        <v>159</v>
      </c>
      <c r="C267" s="31">
        <v>100</v>
      </c>
      <c r="D267" s="24" t="s">
        <v>92</v>
      </c>
      <c r="E267" s="25"/>
      <c r="F267" s="25" t="s">
        <v>295</v>
      </c>
      <c r="G267" s="25"/>
      <c r="H267" s="25"/>
      <c r="I267" s="25"/>
      <c r="J267" s="25"/>
      <c r="K267" s="25"/>
      <c r="L267" s="25"/>
      <c r="M267" s="25"/>
    </row>
    <row r="268" spans="1:13" ht="15">
      <c r="A268" s="9"/>
      <c r="B268" s="9"/>
      <c r="C268" s="8"/>
      <c r="D268" s="9"/>
    </row>
    <row r="269" spans="1:13" ht="15">
      <c r="A269" s="9"/>
      <c r="B269" s="9"/>
      <c r="C269" s="8"/>
      <c r="D269" s="9"/>
    </row>
    <row r="270" spans="1:13" ht="15">
      <c r="A270" s="9"/>
      <c r="B270" s="9"/>
      <c r="C270" s="8"/>
      <c r="D270" s="9"/>
    </row>
    <row r="271" spans="1:13" ht="51">
      <c r="A271" s="4" t="s">
        <v>160</v>
      </c>
      <c r="E271" s="22" t="s">
        <v>294</v>
      </c>
      <c r="F271" s="20" t="s">
        <v>188</v>
      </c>
      <c r="G271" s="20" t="s">
        <v>205</v>
      </c>
      <c r="H271" s="62" t="s">
        <v>204</v>
      </c>
      <c r="I271" s="20" t="s">
        <v>207</v>
      </c>
      <c r="J271" s="20" t="s">
        <v>206</v>
      </c>
      <c r="K271" s="20" t="s">
        <v>201</v>
      </c>
      <c r="L271" s="22" t="s">
        <v>202</v>
      </c>
      <c r="M271" s="20" t="s">
        <v>203</v>
      </c>
    </row>
    <row r="272" spans="1:13" ht="14.25">
      <c r="A272" s="29" t="s">
        <v>79</v>
      </c>
      <c r="B272" s="29" t="s">
        <v>2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spans="1:13" ht="30">
      <c r="A273" s="32">
        <v>1</v>
      </c>
      <c r="B273" s="24" t="s">
        <v>161</v>
      </c>
      <c r="C273" s="31">
        <v>120</v>
      </c>
      <c r="D273" s="32" t="s">
        <v>55</v>
      </c>
      <c r="E273" s="25">
        <v>30</v>
      </c>
      <c r="F273" s="25">
        <v>16.98</v>
      </c>
      <c r="G273" s="25">
        <f>C273*F273</f>
        <v>2037.6000000000001</v>
      </c>
      <c r="H273" s="25">
        <v>60</v>
      </c>
      <c r="I273" s="25">
        <f>H273*F273</f>
        <v>1018.8000000000001</v>
      </c>
      <c r="J273" s="25">
        <f>C273-H273</f>
        <v>60</v>
      </c>
      <c r="K273" s="25"/>
      <c r="L273" s="25"/>
    </row>
    <row r="274" spans="1:13" ht="30">
      <c r="A274" s="32">
        <v>2</v>
      </c>
      <c r="B274" s="24" t="s">
        <v>162</v>
      </c>
      <c r="C274" s="31">
        <v>10</v>
      </c>
      <c r="D274" s="32" t="s">
        <v>55</v>
      </c>
      <c r="E274" s="25">
        <v>10</v>
      </c>
      <c r="F274" s="25">
        <v>27</v>
      </c>
      <c r="G274" s="25">
        <f>F274*C274</f>
        <v>270</v>
      </c>
      <c r="H274" s="25">
        <v>0</v>
      </c>
      <c r="I274" s="25">
        <f t="shared" ref="I274:I283" si="26">H274*F274</f>
        <v>0</v>
      </c>
      <c r="J274" s="25">
        <f t="shared" ref="J274:J283" si="27">C274-H274</f>
        <v>10</v>
      </c>
      <c r="K274" s="25"/>
      <c r="L274" s="25"/>
    </row>
    <row r="275" spans="1:13" ht="30">
      <c r="A275" s="32">
        <v>3</v>
      </c>
      <c r="B275" s="24" t="s">
        <v>163</v>
      </c>
      <c r="C275" s="31">
        <v>1</v>
      </c>
      <c r="D275" s="32" t="s">
        <v>31</v>
      </c>
      <c r="E275" s="25">
        <v>10</v>
      </c>
      <c r="F275" s="25">
        <v>42.98</v>
      </c>
      <c r="G275" s="25">
        <f t="shared" ref="G275:G283" si="28">F275*C275</f>
        <v>42.98</v>
      </c>
      <c r="H275" s="25">
        <v>1</v>
      </c>
      <c r="I275" s="25">
        <f t="shared" si="26"/>
        <v>42.98</v>
      </c>
      <c r="J275" s="25">
        <f t="shared" si="27"/>
        <v>0</v>
      </c>
      <c r="K275" s="25"/>
      <c r="L275" s="25"/>
    </row>
    <row r="276" spans="1:13" ht="30">
      <c r="A276" s="32">
        <v>4</v>
      </c>
      <c r="B276" s="24" t="s">
        <v>164</v>
      </c>
      <c r="C276" s="31">
        <v>20</v>
      </c>
      <c r="D276" s="32" t="s">
        <v>55</v>
      </c>
      <c r="E276" s="25">
        <v>20</v>
      </c>
      <c r="F276" s="25">
        <v>25.92</v>
      </c>
      <c r="G276" s="25">
        <f t="shared" si="28"/>
        <v>518.40000000000009</v>
      </c>
      <c r="H276" s="25">
        <v>0</v>
      </c>
      <c r="I276" s="25">
        <f t="shared" si="26"/>
        <v>0</v>
      </c>
      <c r="J276" s="25">
        <f t="shared" si="27"/>
        <v>20</v>
      </c>
      <c r="K276" s="25"/>
      <c r="L276" s="25"/>
    </row>
    <row r="277" spans="1:13" ht="15">
      <c r="A277" s="32">
        <v>5</v>
      </c>
      <c r="B277" s="32" t="s">
        <v>165</v>
      </c>
      <c r="C277" s="31">
        <v>100</v>
      </c>
      <c r="D277" s="32" t="s">
        <v>92</v>
      </c>
      <c r="E277" s="25">
        <v>1</v>
      </c>
      <c r="F277" s="25">
        <v>3.25</v>
      </c>
      <c r="G277" s="25">
        <f t="shared" si="28"/>
        <v>325</v>
      </c>
      <c r="H277" s="25">
        <v>90</v>
      </c>
      <c r="I277" s="25">
        <f t="shared" si="26"/>
        <v>292.5</v>
      </c>
      <c r="J277" s="25">
        <f t="shared" si="27"/>
        <v>10</v>
      </c>
      <c r="K277" s="25"/>
      <c r="L277" s="25"/>
    </row>
    <row r="278" spans="1:13" ht="30">
      <c r="A278" s="32">
        <v>6</v>
      </c>
      <c r="B278" s="24" t="s">
        <v>166</v>
      </c>
      <c r="C278" s="31">
        <v>1200</v>
      </c>
      <c r="D278" s="32" t="s">
        <v>278</v>
      </c>
      <c r="E278" s="25">
        <v>100</v>
      </c>
      <c r="F278" s="25">
        <v>1.4</v>
      </c>
      <c r="G278" s="25">
        <f>F278*C278</f>
        <v>1680</v>
      </c>
      <c r="H278" s="25">
        <v>9</v>
      </c>
      <c r="I278" s="25">
        <f t="shared" si="26"/>
        <v>12.6</v>
      </c>
      <c r="J278" s="25">
        <f t="shared" si="27"/>
        <v>1191</v>
      </c>
      <c r="K278" s="25"/>
      <c r="L278" s="25"/>
    </row>
    <row r="279" spans="1:13" ht="38.1" customHeight="1">
      <c r="A279" s="32">
        <v>7</v>
      </c>
      <c r="B279" s="24" t="s">
        <v>167</v>
      </c>
      <c r="C279" s="31">
        <v>1</v>
      </c>
      <c r="D279" s="32" t="s">
        <v>31</v>
      </c>
      <c r="E279" s="25">
        <v>50</v>
      </c>
      <c r="F279" s="25">
        <v>10.8</v>
      </c>
      <c r="G279" s="25">
        <f>F279*C279*E279</f>
        <v>540</v>
      </c>
      <c r="H279" s="25">
        <v>1</v>
      </c>
      <c r="I279" s="25">
        <f t="shared" si="26"/>
        <v>10.8</v>
      </c>
      <c r="J279" s="25">
        <f t="shared" si="27"/>
        <v>0</v>
      </c>
      <c r="K279" s="25"/>
      <c r="L279" s="25"/>
    </row>
    <row r="280" spans="1:13" ht="30">
      <c r="A280" s="32">
        <v>8</v>
      </c>
      <c r="B280" s="24" t="s">
        <v>168</v>
      </c>
      <c r="C280" s="31">
        <v>1</v>
      </c>
      <c r="D280" s="32" t="s">
        <v>31</v>
      </c>
      <c r="E280" s="25">
        <v>20</v>
      </c>
      <c r="F280" s="25">
        <v>21.49</v>
      </c>
      <c r="G280" s="25">
        <f>F280*C280*E280</f>
        <v>429.79999999999995</v>
      </c>
      <c r="H280" s="25">
        <v>0</v>
      </c>
      <c r="I280" s="25">
        <f t="shared" si="26"/>
        <v>0</v>
      </c>
      <c r="J280" s="25">
        <f t="shared" si="27"/>
        <v>1</v>
      </c>
      <c r="K280" s="25"/>
      <c r="L280" s="25"/>
    </row>
    <row r="281" spans="1:13" ht="28.5">
      <c r="A281" s="32">
        <v>9</v>
      </c>
      <c r="B281" s="44" t="s">
        <v>169</v>
      </c>
      <c r="C281" s="31">
        <v>24</v>
      </c>
      <c r="D281" s="32" t="s">
        <v>18</v>
      </c>
      <c r="E281" s="25">
        <v>24</v>
      </c>
      <c r="F281" s="25">
        <v>1.62</v>
      </c>
      <c r="G281" s="25">
        <f t="shared" si="28"/>
        <v>38.880000000000003</v>
      </c>
      <c r="H281" s="25">
        <v>0</v>
      </c>
      <c r="I281" s="25">
        <f t="shared" si="26"/>
        <v>0</v>
      </c>
      <c r="J281" s="25">
        <f t="shared" si="27"/>
        <v>24</v>
      </c>
      <c r="K281" s="25"/>
      <c r="L281" s="25"/>
    </row>
    <row r="282" spans="1:13" ht="15">
      <c r="A282" s="32">
        <v>10</v>
      </c>
      <c r="B282" s="32" t="s">
        <v>170</v>
      </c>
      <c r="C282" s="31">
        <v>6</v>
      </c>
      <c r="D282" s="32" t="s">
        <v>92</v>
      </c>
      <c r="E282" s="25">
        <v>2</v>
      </c>
      <c r="F282" s="25"/>
      <c r="G282" s="25">
        <f t="shared" si="28"/>
        <v>0</v>
      </c>
      <c r="H282" s="25">
        <v>2</v>
      </c>
      <c r="I282" s="25">
        <f t="shared" si="26"/>
        <v>0</v>
      </c>
      <c r="J282" s="25">
        <f t="shared" si="27"/>
        <v>4</v>
      </c>
      <c r="K282" s="25"/>
      <c r="L282" s="25"/>
    </row>
    <row r="283" spans="1:13" ht="30.75" thickBot="1">
      <c r="A283" s="25">
        <v>11</v>
      </c>
      <c r="B283" s="24" t="s">
        <v>171</v>
      </c>
      <c r="C283" s="25">
        <v>100</v>
      </c>
      <c r="D283" s="25" t="s">
        <v>172</v>
      </c>
      <c r="E283" s="25">
        <v>20</v>
      </c>
      <c r="F283" s="25">
        <v>15.98</v>
      </c>
      <c r="G283" s="37">
        <f t="shared" si="28"/>
        <v>1598</v>
      </c>
      <c r="H283" s="25">
        <v>40</v>
      </c>
      <c r="I283" s="37">
        <f t="shared" si="26"/>
        <v>639.20000000000005</v>
      </c>
      <c r="J283" s="25">
        <f t="shared" si="27"/>
        <v>60</v>
      </c>
      <c r="K283" s="25"/>
      <c r="L283" s="25"/>
    </row>
    <row r="284" spans="1:13" ht="13.5" thickBot="1">
      <c r="A284" s="43"/>
      <c r="B284" s="43"/>
      <c r="C284" s="43"/>
      <c r="D284" s="43"/>
      <c r="G284" s="45">
        <f>SUM(G273:G283)</f>
        <v>7480.6600000000008</v>
      </c>
      <c r="I284" s="38">
        <f>SUM(I273:I283)</f>
        <v>2016.8799999999999</v>
      </c>
    </row>
    <row r="286" spans="1:13" ht="14.25">
      <c r="A286" s="19" t="s">
        <v>173</v>
      </c>
      <c r="B286" s="11"/>
      <c r="C286" s="11"/>
      <c r="D286" s="11"/>
    </row>
    <row r="287" spans="1:13" ht="56.25">
      <c r="A287" s="40" t="s">
        <v>79</v>
      </c>
      <c r="B287" s="41" t="s">
        <v>2</v>
      </c>
      <c r="C287" s="42"/>
      <c r="D287" s="42"/>
      <c r="E287" s="22" t="s">
        <v>187</v>
      </c>
      <c r="F287" s="20" t="s">
        <v>188</v>
      </c>
      <c r="G287" s="20" t="s">
        <v>205</v>
      </c>
      <c r="H287" s="62" t="s">
        <v>204</v>
      </c>
      <c r="I287" s="20" t="s">
        <v>207</v>
      </c>
      <c r="J287" s="20" t="s">
        <v>206</v>
      </c>
      <c r="K287" s="20" t="s">
        <v>201</v>
      </c>
      <c r="L287" s="22" t="s">
        <v>202</v>
      </c>
      <c r="M287" s="20" t="s">
        <v>203</v>
      </c>
    </row>
    <row r="288" spans="1:13" ht="30">
      <c r="A288" s="24">
        <v>1</v>
      </c>
      <c r="B288" s="24" t="s">
        <v>174</v>
      </c>
      <c r="C288" s="31">
        <v>200</v>
      </c>
      <c r="D288" s="32" t="s">
        <v>55</v>
      </c>
      <c r="E288" s="25">
        <v>25</v>
      </c>
      <c r="F288" s="25">
        <v>41.66</v>
      </c>
      <c r="G288" s="25">
        <f t="shared" ref="G288:G296" si="29">C288*F288</f>
        <v>8332</v>
      </c>
      <c r="H288" s="25">
        <v>125</v>
      </c>
      <c r="I288" s="25">
        <f>F288*H288</f>
        <v>5207.5</v>
      </c>
      <c r="J288" s="25">
        <f>C288-H288</f>
        <v>75</v>
      </c>
      <c r="K288" s="25"/>
      <c r="L288" s="25"/>
    </row>
    <row r="289" spans="1:13" ht="30">
      <c r="A289" s="24">
        <v>2</v>
      </c>
      <c r="B289" s="24" t="s">
        <v>175</v>
      </c>
      <c r="C289" s="31">
        <v>100</v>
      </c>
      <c r="D289" s="32" t="s">
        <v>55</v>
      </c>
      <c r="E289" s="25">
        <v>25</v>
      </c>
      <c r="F289" s="25">
        <v>10.75</v>
      </c>
      <c r="G289" s="25">
        <f t="shared" si="29"/>
        <v>1075</v>
      </c>
      <c r="H289" s="25">
        <v>100</v>
      </c>
      <c r="I289" s="25">
        <f t="shared" ref="I289:I296" si="30">F289*H289</f>
        <v>1075</v>
      </c>
      <c r="J289" s="57">
        <f t="shared" ref="J289:J296" si="31">C289-H289</f>
        <v>0</v>
      </c>
      <c r="K289" s="25"/>
      <c r="L289" s="25"/>
    </row>
    <row r="290" spans="1:13" ht="30">
      <c r="A290" s="24">
        <v>3</v>
      </c>
      <c r="B290" s="24" t="s">
        <v>176</v>
      </c>
      <c r="C290" s="31">
        <v>80</v>
      </c>
      <c r="D290" s="32" t="s">
        <v>55</v>
      </c>
      <c r="E290" s="25">
        <v>20</v>
      </c>
      <c r="F290" s="25">
        <v>10.75</v>
      </c>
      <c r="G290" s="25">
        <f t="shared" si="29"/>
        <v>860</v>
      </c>
      <c r="H290" s="25">
        <v>45</v>
      </c>
      <c r="I290" s="25">
        <f t="shared" si="30"/>
        <v>483.75</v>
      </c>
      <c r="J290" s="25">
        <f t="shared" si="31"/>
        <v>35</v>
      </c>
      <c r="K290" s="25"/>
      <c r="L290" s="25"/>
    </row>
    <row r="291" spans="1:13" ht="30">
      <c r="A291" s="24">
        <v>4</v>
      </c>
      <c r="B291" s="24" t="s">
        <v>177</v>
      </c>
      <c r="C291" s="31">
        <v>100</v>
      </c>
      <c r="D291" s="32" t="s">
        <v>55</v>
      </c>
      <c r="E291" s="25">
        <v>10</v>
      </c>
      <c r="F291" s="25">
        <v>9.98</v>
      </c>
      <c r="G291" s="25">
        <f t="shared" si="29"/>
        <v>998</v>
      </c>
      <c r="H291" s="25">
        <v>40</v>
      </c>
      <c r="I291" s="25">
        <f t="shared" si="30"/>
        <v>399.20000000000005</v>
      </c>
      <c r="J291" s="25">
        <f t="shared" si="31"/>
        <v>60</v>
      </c>
      <c r="K291" s="25"/>
      <c r="L291" s="25"/>
    </row>
    <row r="292" spans="1:13" ht="30">
      <c r="A292" s="24">
        <v>5</v>
      </c>
      <c r="B292" s="24" t="s">
        <v>178</v>
      </c>
      <c r="C292" s="31">
        <v>40</v>
      </c>
      <c r="D292" s="32" t="s">
        <v>55</v>
      </c>
      <c r="E292" s="25">
        <v>25</v>
      </c>
      <c r="F292" s="25">
        <v>6.22</v>
      </c>
      <c r="G292" s="25">
        <f t="shared" si="29"/>
        <v>248.79999999999998</v>
      </c>
      <c r="H292" s="25">
        <v>50</v>
      </c>
      <c r="I292" s="25">
        <f t="shared" si="30"/>
        <v>311</v>
      </c>
      <c r="J292" s="25">
        <f t="shared" si="31"/>
        <v>-10</v>
      </c>
      <c r="K292" s="25"/>
      <c r="L292" s="25"/>
    </row>
    <row r="293" spans="1:13" ht="42.6" customHeight="1">
      <c r="A293" s="24">
        <v>6</v>
      </c>
      <c r="B293" s="24" t="s">
        <v>179</v>
      </c>
      <c r="C293" s="31">
        <v>20</v>
      </c>
      <c r="D293" s="32" t="s">
        <v>55</v>
      </c>
      <c r="E293" s="25">
        <v>20</v>
      </c>
      <c r="F293" s="25">
        <v>7.93</v>
      </c>
      <c r="G293" s="25">
        <f t="shared" si="29"/>
        <v>158.6</v>
      </c>
      <c r="H293" s="25">
        <v>20</v>
      </c>
      <c r="I293" s="25">
        <f t="shared" si="30"/>
        <v>158.6</v>
      </c>
      <c r="J293" s="57">
        <f t="shared" si="31"/>
        <v>0</v>
      </c>
      <c r="K293" s="25"/>
      <c r="L293" s="25"/>
    </row>
    <row r="294" spans="1:13" ht="30" customHeight="1">
      <c r="A294" s="24">
        <v>7</v>
      </c>
      <c r="B294" s="24" t="s">
        <v>180</v>
      </c>
      <c r="C294" s="31">
        <v>100</v>
      </c>
      <c r="D294" s="32" t="s">
        <v>55</v>
      </c>
      <c r="E294" s="25">
        <v>20</v>
      </c>
      <c r="F294" s="25">
        <v>9.5299999999999994</v>
      </c>
      <c r="G294" s="25">
        <f t="shared" si="29"/>
        <v>952.99999999999989</v>
      </c>
      <c r="H294" s="25">
        <v>60</v>
      </c>
      <c r="I294" s="25">
        <f t="shared" si="30"/>
        <v>571.79999999999995</v>
      </c>
      <c r="J294" s="25">
        <f t="shared" si="31"/>
        <v>40</v>
      </c>
      <c r="K294" s="25"/>
      <c r="L294" s="25"/>
    </row>
    <row r="295" spans="1:13" ht="48" customHeight="1">
      <c r="A295" s="24">
        <v>8</v>
      </c>
      <c r="B295" s="24" t="s">
        <v>181</v>
      </c>
      <c r="C295" s="31">
        <v>250</v>
      </c>
      <c r="D295" s="32" t="s">
        <v>55</v>
      </c>
      <c r="E295" s="25">
        <v>25</v>
      </c>
      <c r="F295" s="25">
        <v>10.029999999999999</v>
      </c>
      <c r="G295" s="25">
        <f t="shared" si="29"/>
        <v>2507.5</v>
      </c>
      <c r="H295" s="25">
        <v>125</v>
      </c>
      <c r="I295" s="25">
        <f t="shared" si="30"/>
        <v>1253.75</v>
      </c>
      <c r="J295" s="25">
        <f t="shared" si="31"/>
        <v>125</v>
      </c>
      <c r="K295" s="25"/>
      <c r="L295" s="25"/>
    </row>
    <row r="296" spans="1:13" ht="38.1" customHeight="1">
      <c r="A296" s="24">
        <v>9</v>
      </c>
      <c r="B296" s="24" t="s">
        <v>182</v>
      </c>
      <c r="C296" s="31">
        <v>100</v>
      </c>
      <c r="D296" s="32" t="s">
        <v>55</v>
      </c>
      <c r="E296" s="25">
        <v>20</v>
      </c>
      <c r="F296" s="25">
        <v>15.98</v>
      </c>
      <c r="G296" s="25">
        <f t="shared" si="29"/>
        <v>1598</v>
      </c>
      <c r="H296" s="25">
        <v>20</v>
      </c>
      <c r="I296" s="25">
        <f t="shared" si="30"/>
        <v>319.60000000000002</v>
      </c>
      <c r="J296" s="25">
        <f t="shared" si="31"/>
        <v>80</v>
      </c>
      <c r="K296" s="25"/>
      <c r="L296" s="25"/>
    </row>
    <row r="297" spans="1:13" ht="20.85" customHeight="1">
      <c r="A297" s="9"/>
      <c r="B297" s="9"/>
      <c r="C297" s="8"/>
      <c r="D297" s="9"/>
      <c r="G297" s="36">
        <f>SUM(G288:G296)</f>
        <v>16730.900000000001</v>
      </c>
      <c r="I297" s="36">
        <f>SUM(I288:I296)</f>
        <v>9780.2000000000007</v>
      </c>
    </row>
    <row r="298" spans="1:13" ht="15">
      <c r="A298" s="12"/>
    </row>
    <row r="299" spans="1:13" ht="14.25">
      <c r="A299" s="19" t="s">
        <v>183</v>
      </c>
    </row>
    <row r="300" spans="1:13" ht="56.25">
      <c r="A300" s="29" t="s">
        <v>79</v>
      </c>
      <c r="B300" s="29" t="s">
        <v>2</v>
      </c>
      <c r="C300" s="25"/>
      <c r="D300" s="25"/>
      <c r="E300" s="27" t="s">
        <v>187</v>
      </c>
      <c r="F300" s="30" t="s">
        <v>188</v>
      </c>
      <c r="G300" s="30" t="s">
        <v>205</v>
      </c>
      <c r="H300" s="30" t="s">
        <v>204</v>
      </c>
      <c r="I300" s="30" t="s">
        <v>207</v>
      </c>
      <c r="J300" s="30" t="s">
        <v>206</v>
      </c>
      <c r="K300" s="30" t="s">
        <v>201</v>
      </c>
      <c r="L300" s="27" t="s">
        <v>202</v>
      </c>
      <c r="M300" s="20" t="s">
        <v>203</v>
      </c>
    </row>
    <row r="301" spans="1:13" ht="37.35" customHeight="1">
      <c r="A301" s="24">
        <v>1</v>
      </c>
      <c r="B301" s="24" t="s">
        <v>184</v>
      </c>
      <c r="C301" s="31">
        <v>1</v>
      </c>
      <c r="D301" s="24" t="s">
        <v>4</v>
      </c>
      <c r="E301" s="25"/>
      <c r="F301" s="25"/>
      <c r="G301" s="25"/>
      <c r="H301" s="25"/>
      <c r="I301" s="25"/>
      <c r="J301" s="25"/>
      <c r="K301" s="25"/>
      <c r="L301" s="25"/>
    </row>
    <row r="302" spans="1:13" ht="15">
      <c r="A302" s="24">
        <v>2</v>
      </c>
      <c r="B302" s="24" t="s">
        <v>185</v>
      </c>
      <c r="C302" s="31">
        <v>10</v>
      </c>
      <c r="D302" s="24" t="s">
        <v>18</v>
      </c>
      <c r="E302" s="25"/>
      <c r="F302" s="25"/>
      <c r="G302" s="25"/>
      <c r="H302" s="25"/>
      <c r="I302" s="25"/>
      <c r="J302" s="25"/>
      <c r="K302" s="25"/>
      <c r="L302" s="25"/>
    </row>
    <row r="303" spans="1:13" ht="15">
      <c r="A303" s="12"/>
    </row>
    <row r="304" spans="1:13" ht="15.75">
      <c r="A304" s="39" t="s">
        <v>186</v>
      </c>
    </row>
    <row r="305" spans="1:13" ht="56.25">
      <c r="A305" s="29" t="s">
        <v>79</v>
      </c>
      <c r="B305" s="29" t="s">
        <v>241</v>
      </c>
      <c r="C305" s="25"/>
      <c r="D305" s="25"/>
      <c r="E305" s="27" t="s">
        <v>187</v>
      </c>
      <c r="F305" s="30" t="s">
        <v>188</v>
      </c>
      <c r="G305" s="30" t="s">
        <v>205</v>
      </c>
      <c r="H305" s="64" t="s">
        <v>204</v>
      </c>
      <c r="I305" s="30" t="s">
        <v>207</v>
      </c>
      <c r="J305" s="30" t="s">
        <v>268</v>
      </c>
      <c r="K305" s="30" t="s">
        <v>270</v>
      </c>
      <c r="L305" s="27"/>
      <c r="M305" s="30"/>
    </row>
    <row r="306" spans="1:13" ht="42" customHeight="1">
      <c r="A306" s="25">
        <v>1</v>
      </c>
      <c r="B306" s="30" t="s">
        <v>271</v>
      </c>
      <c r="C306" s="31">
        <v>840</v>
      </c>
      <c r="D306" s="24" t="s">
        <v>231</v>
      </c>
      <c r="E306" s="25">
        <v>60</v>
      </c>
      <c r="F306" s="25">
        <v>7.71</v>
      </c>
      <c r="G306" s="25">
        <f>C306*F306</f>
        <v>6476.4</v>
      </c>
      <c r="H306" s="25">
        <v>120</v>
      </c>
      <c r="I306" s="25">
        <f>H306*F306</f>
        <v>925.2</v>
      </c>
      <c r="J306" s="25">
        <f>C306-H306</f>
        <v>720</v>
      </c>
      <c r="K306" s="25">
        <v>600</v>
      </c>
      <c r="L306" s="25"/>
      <c r="M306" s="25"/>
    </row>
    <row r="307" spans="1:13" ht="39">
      <c r="A307" s="25">
        <v>2</v>
      </c>
      <c r="B307" s="30" t="s">
        <v>272</v>
      </c>
      <c r="C307" s="31">
        <v>40</v>
      </c>
      <c r="D307" s="24" t="s">
        <v>231</v>
      </c>
      <c r="E307" s="25">
        <v>40</v>
      </c>
      <c r="F307" s="25">
        <v>11.9</v>
      </c>
      <c r="G307" s="25">
        <f t="shared" ref="G307:G316" si="32">C307*F307</f>
        <v>476</v>
      </c>
      <c r="H307" s="25">
        <v>80</v>
      </c>
      <c r="I307" s="25">
        <f t="shared" ref="I307:I316" si="33">H307*F307</f>
        <v>952</v>
      </c>
      <c r="J307" s="25">
        <f t="shared" ref="J307:J316" si="34">C307-H307</f>
        <v>-40</v>
      </c>
      <c r="K307" s="25">
        <v>0</v>
      </c>
      <c r="L307" s="25"/>
      <c r="M307" s="25"/>
    </row>
    <row r="308" spans="1:13" ht="39">
      <c r="A308" s="25">
        <v>3</v>
      </c>
      <c r="B308" s="30" t="s">
        <v>232</v>
      </c>
      <c r="C308" s="31">
        <v>80</v>
      </c>
      <c r="D308" s="24" t="s">
        <v>231</v>
      </c>
      <c r="E308" s="25">
        <v>40</v>
      </c>
      <c r="F308" s="25">
        <v>14.14</v>
      </c>
      <c r="G308" s="25">
        <f t="shared" si="32"/>
        <v>1131.2</v>
      </c>
      <c r="H308" s="25">
        <v>80</v>
      </c>
      <c r="I308" s="25">
        <f t="shared" si="33"/>
        <v>1131.2</v>
      </c>
      <c r="J308" s="25">
        <f t="shared" si="34"/>
        <v>0</v>
      </c>
      <c r="K308" s="25"/>
      <c r="L308" s="25"/>
      <c r="M308" s="25"/>
    </row>
    <row r="309" spans="1:13" ht="39">
      <c r="A309" s="25">
        <v>4</v>
      </c>
      <c r="B309" s="30" t="s">
        <v>273</v>
      </c>
      <c r="C309" s="25">
        <v>40</v>
      </c>
      <c r="D309" s="32" t="s">
        <v>231</v>
      </c>
      <c r="E309" s="25">
        <v>40</v>
      </c>
      <c r="F309" s="25">
        <v>15.01</v>
      </c>
      <c r="G309" s="25">
        <f t="shared" si="32"/>
        <v>600.4</v>
      </c>
      <c r="H309" s="25">
        <v>40</v>
      </c>
      <c r="I309" s="25">
        <f t="shared" si="33"/>
        <v>600.4</v>
      </c>
      <c r="J309" s="25">
        <f t="shared" si="34"/>
        <v>0</v>
      </c>
      <c r="K309" s="25"/>
      <c r="L309" s="25"/>
      <c r="M309" s="25"/>
    </row>
    <row r="310" spans="1:13" ht="39">
      <c r="A310" s="33">
        <v>5</v>
      </c>
      <c r="B310" s="34" t="s">
        <v>233</v>
      </c>
      <c r="C310" s="35">
        <v>250</v>
      </c>
      <c r="D310" s="26" t="s">
        <v>231</v>
      </c>
      <c r="E310" s="25">
        <v>50</v>
      </c>
      <c r="F310" s="25">
        <v>0.83</v>
      </c>
      <c r="G310" s="25">
        <f t="shared" si="32"/>
        <v>207.5</v>
      </c>
      <c r="H310" s="25">
        <v>0</v>
      </c>
      <c r="I310" s="25">
        <f t="shared" si="33"/>
        <v>0</v>
      </c>
      <c r="J310" s="25">
        <f t="shared" si="34"/>
        <v>250</v>
      </c>
      <c r="K310" s="25"/>
      <c r="L310" s="25"/>
      <c r="M310" s="25"/>
    </row>
    <row r="311" spans="1:13" ht="39">
      <c r="A311" s="33">
        <v>6</v>
      </c>
      <c r="B311" s="34" t="s">
        <v>234</v>
      </c>
      <c r="C311" s="35">
        <v>100</v>
      </c>
      <c r="D311" s="26" t="s">
        <v>231</v>
      </c>
      <c r="E311" s="25">
        <v>50</v>
      </c>
      <c r="F311" s="25">
        <v>1.17</v>
      </c>
      <c r="G311" s="25">
        <f t="shared" si="32"/>
        <v>117</v>
      </c>
      <c r="H311" s="25">
        <v>0</v>
      </c>
      <c r="I311" s="25">
        <f t="shared" si="33"/>
        <v>0</v>
      </c>
      <c r="J311" s="25">
        <f t="shared" si="34"/>
        <v>100</v>
      </c>
      <c r="K311" s="25"/>
      <c r="L311" s="25"/>
      <c r="M311" s="25"/>
    </row>
    <row r="312" spans="1:13" ht="26.25">
      <c r="A312" s="33">
        <v>7</v>
      </c>
      <c r="B312" s="34" t="s">
        <v>235</v>
      </c>
      <c r="C312" s="35">
        <v>600</v>
      </c>
      <c r="D312" s="26" t="s">
        <v>231</v>
      </c>
      <c r="E312" s="25">
        <v>100</v>
      </c>
      <c r="F312" s="25">
        <v>0.39</v>
      </c>
      <c r="G312" s="25">
        <f t="shared" si="32"/>
        <v>234</v>
      </c>
      <c r="H312" s="25">
        <v>300</v>
      </c>
      <c r="I312" s="25">
        <f t="shared" si="33"/>
        <v>117</v>
      </c>
      <c r="J312" s="25">
        <f t="shared" si="34"/>
        <v>300</v>
      </c>
      <c r="K312" s="25"/>
      <c r="L312" s="25"/>
      <c r="M312" s="25"/>
    </row>
    <row r="313" spans="1:13" ht="26.25">
      <c r="A313" s="33">
        <v>8</v>
      </c>
      <c r="B313" s="34" t="s">
        <v>236</v>
      </c>
      <c r="C313" s="35">
        <v>140</v>
      </c>
      <c r="D313" s="26" t="s">
        <v>231</v>
      </c>
      <c r="E313" s="25">
        <v>140</v>
      </c>
      <c r="F313" s="25">
        <v>0.64</v>
      </c>
      <c r="G313" s="25">
        <f t="shared" si="32"/>
        <v>89.600000000000009</v>
      </c>
      <c r="H313" s="25">
        <v>280</v>
      </c>
      <c r="I313" s="25">
        <f t="shared" si="33"/>
        <v>179.20000000000002</v>
      </c>
      <c r="J313" s="25">
        <f t="shared" si="34"/>
        <v>-140</v>
      </c>
      <c r="K313" s="25"/>
      <c r="L313" s="25"/>
      <c r="M313" s="25"/>
    </row>
    <row r="314" spans="1:13" ht="15">
      <c r="A314" s="33">
        <v>9</v>
      </c>
      <c r="B314" s="34" t="s">
        <v>237</v>
      </c>
      <c r="C314" s="35">
        <v>50</v>
      </c>
      <c r="D314" s="26" t="s">
        <v>231</v>
      </c>
      <c r="E314" s="25">
        <v>50</v>
      </c>
      <c r="F314" s="25">
        <v>0.56000000000000005</v>
      </c>
      <c r="G314" s="25">
        <f t="shared" si="32"/>
        <v>28.000000000000004</v>
      </c>
      <c r="H314" s="25">
        <v>100</v>
      </c>
      <c r="I314" s="25">
        <f t="shared" si="33"/>
        <v>56.000000000000007</v>
      </c>
      <c r="J314" s="25">
        <f t="shared" si="34"/>
        <v>-50</v>
      </c>
      <c r="K314" s="25"/>
      <c r="L314" s="25"/>
      <c r="M314" s="25"/>
    </row>
    <row r="315" spans="1:13" ht="26.25">
      <c r="A315" s="33">
        <v>10</v>
      </c>
      <c r="B315" s="34" t="s">
        <v>238</v>
      </c>
      <c r="C315" s="35">
        <v>50</v>
      </c>
      <c r="D315" s="26" t="s">
        <v>231</v>
      </c>
      <c r="E315" s="25">
        <v>50</v>
      </c>
      <c r="F315" s="25">
        <v>1.19</v>
      </c>
      <c r="G315" s="25">
        <f t="shared" si="32"/>
        <v>59.5</v>
      </c>
      <c r="H315" s="25">
        <v>50</v>
      </c>
      <c r="I315" s="25">
        <f t="shared" si="33"/>
        <v>59.5</v>
      </c>
      <c r="J315" s="25">
        <f t="shared" si="34"/>
        <v>0</v>
      </c>
      <c r="K315" s="25"/>
      <c r="L315" s="25"/>
      <c r="M315" s="25"/>
    </row>
    <row r="316" spans="1:13" ht="15.75" thickBot="1">
      <c r="A316" s="33">
        <v>11</v>
      </c>
      <c r="B316" s="34" t="s">
        <v>239</v>
      </c>
      <c r="C316" s="35">
        <v>1</v>
      </c>
      <c r="D316" s="25" t="s">
        <v>62</v>
      </c>
      <c r="E316" s="25">
        <v>1</v>
      </c>
      <c r="F316" s="25">
        <v>52.36</v>
      </c>
      <c r="G316" s="37">
        <f t="shared" si="32"/>
        <v>52.36</v>
      </c>
      <c r="H316" s="25">
        <v>1</v>
      </c>
      <c r="I316" s="37">
        <f t="shared" si="33"/>
        <v>52.36</v>
      </c>
      <c r="J316" s="25">
        <f t="shared" si="34"/>
        <v>0</v>
      </c>
      <c r="K316" s="25"/>
      <c r="L316" s="25"/>
      <c r="M316" s="25"/>
    </row>
    <row r="317" spans="1:13" ht="13.5" thickBot="1">
      <c r="G317" s="38">
        <f>SUM(G306:G316)</f>
        <v>9471.9600000000009</v>
      </c>
      <c r="I317" s="38">
        <f>SUM(I306:I316)</f>
        <v>4072.86</v>
      </c>
    </row>
    <row r="318" spans="1:13" ht="26.25">
      <c r="B318" s="60" t="s">
        <v>276</v>
      </c>
      <c r="D318" s="61" t="s">
        <v>31</v>
      </c>
      <c r="E318">
        <v>36</v>
      </c>
      <c r="K318">
        <v>1</v>
      </c>
    </row>
    <row r="319" spans="1:13">
      <c r="B319" s="60"/>
    </row>
    <row r="320" spans="1:13" ht="56.25">
      <c r="C320" s="25"/>
      <c r="D320" s="25"/>
      <c r="E320" s="27" t="s">
        <v>187</v>
      </c>
      <c r="F320" s="30" t="s">
        <v>188</v>
      </c>
      <c r="G320" s="30" t="s">
        <v>205</v>
      </c>
      <c r="H320" s="64" t="s">
        <v>204</v>
      </c>
      <c r="I320" s="30" t="s">
        <v>207</v>
      </c>
      <c r="J320" s="30" t="s">
        <v>206</v>
      </c>
    </row>
    <row r="321" spans="2:10">
      <c r="B321" t="s">
        <v>250</v>
      </c>
      <c r="C321">
        <v>2</v>
      </c>
      <c r="D321" t="s">
        <v>62</v>
      </c>
      <c r="E321">
        <v>10</v>
      </c>
      <c r="F321">
        <v>26</v>
      </c>
      <c r="G321">
        <f>C321*E321*F321</f>
        <v>520</v>
      </c>
      <c r="H321">
        <v>2</v>
      </c>
      <c r="I321">
        <f>H321*F321*E321</f>
        <v>520</v>
      </c>
      <c r="J321">
        <f>C321-H321</f>
        <v>0</v>
      </c>
    </row>
    <row r="323" spans="2:10">
      <c r="B323" t="s">
        <v>275</v>
      </c>
    </row>
    <row r="326" spans="2:10">
      <c r="B326" t="s">
        <v>279</v>
      </c>
    </row>
    <row r="327" spans="2:10">
      <c r="B327" t="s">
        <v>280</v>
      </c>
    </row>
    <row r="328" spans="2:10">
      <c r="B328" t="s">
        <v>281</v>
      </c>
    </row>
    <row r="329" spans="2:10">
      <c r="B329" t="s">
        <v>285</v>
      </c>
    </row>
    <row r="330" spans="2:10">
      <c r="B330" t="s">
        <v>282</v>
      </c>
    </row>
    <row r="331" spans="2:10">
      <c r="B331" t="s">
        <v>283</v>
      </c>
    </row>
    <row r="332" spans="2:10">
      <c r="B332" t="s">
        <v>284</v>
      </c>
    </row>
  </sheetData>
  <sheetProtection selectLockedCells="1" selectUnlockedCells="1"/>
  <mergeCells count="3">
    <mergeCell ref="A150:J150"/>
    <mergeCell ref="A156:J156"/>
    <mergeCell ref="C111:D111"/>
  </mergeCells>
  <pageMargins left="0.78740157480314965" right="0.78740157480314965" top="0.43" bottom="0.53" header="0.27" footer="0.3"/>
  <pageSetup paperSize="9" orientation="landscape" useFirstPageNumber="1" horizontalDpi="300" verticalDpi="300" r:id="rId1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365"/>
  <sheetViews>
    <sheetView topLeftCell="A70" workbookViewId="0">
      <selection activeCell="L76" sqref="L76"/>
    </sheetView>
  </sheetViews>
  <sheetFormatPr defaultColWidth="11.5703125" defaultRowHeight="12.75"/>
  <cols>
    <col min="1" max="1" width="4.5703125" customWidth="1"/>
    <col min="2" max="2" width="38.7109375" style="77" customWidth="1"/>
    <col min="3" max="3" width="8.85546875" customWidth="1"/>
    <col min="4" max="4" width="7.7109375" customWidth="1"/>
    <col min="5" max="5" width="6.5703125" customWidth="1"/>
    <col min="6" max="6" width="9.140625" customWidth="1"/>
    <col min="7" max="7" width="8.42578125" customWidth="1"/>
    <col min="9" max="9" width="8.7109375" customWidth="1"/>
    <col min="10" max="10" width="7.85546875" style="52" customWidth="1"/>
    <col min="11" max="11" width="12.42578125" customWidth="1"/>
  </cols>
  <sheetData>
    <row r="3" spans="1:13">
      <c r="A3" s="2"/>
      <c r="B3" s="77" t="s">
        <v>296</v>
      </c>
    </row>
    <row r="4" spans="1:13">
      <c r="A4" s="2"/>
    </row>
    <row r="5" spans="1:13" ht="22.5">
      <c r="A5" s="4" t="s">
        <v>0</v>
      </c>
      <c r="G5" s="245" t="s">
        <v>558</v>
      </c>
    </row>
    <row r="6" spans="1:13" ht="34.5" customHeight="1">
      <c r="A6" s="246" t="s">
        <v>1</v>
      </c>
      <c r="B6" s="247" t="s">
        <v>2</v>
      </c>
      <c r="C6" s="30" t="s">
        <v>546</v>
      </c>
      <c r="D6" s="248"/>
      <c r="E6" s="249" t="s">
        <v>187</v>
      </c>
      <c r="F6" s="249" t="s">
        <v>188</v>
      </c>
      <c r="G6" s="249" t="s">
        <v>559</v>
      </c>
      <c r="H6" s="64" t="s">
        <v>204</v>
      </c>
      <c r="I6" s="30" t="s">
        <v>207</v>
      </c>
      <c r="J6" s="67" t="s">
        <v>363</v>
      </c>
      <c r="K6" s="30" t="s">
        <v>225</v>
      </c>
      <c r="L6" s="47"/>
      <c r="M6" s="48"/>
    </row>
    <row r="7" spans="1:13" ht="42" customHeight="1">
      <c r="A7" s="250">
        <v>1</v>
      </c>
      <c r="B7" s="251" t="s">
        <v>560</v>
      </c>
      <c r="C7" s="78">
        <v>25</v>
      </c>
      <c r="D7" s="78" t="s">
        <v>55</v>
      </c>
      <c r="E7" s="78">
        <v>25</v>
      </c>
      <c r="F7" s="252">
        <v>14.69</v>
      </c>
      <c r="G7" s="25">
        <v>0</v>
      </c>
      <c r="H7" s="25">
        <v>25</v>
      </c>
      <c r="I7" s="25">
        <f>F7*H7</f>
        <v>367.25</v>
      </c>
      <c r="J7" s="53">
        <f>C7-H7</f>
        <v>0</v>
      </c>
      <c r="K7" s="25">
        <f>E7*F7</f>
        <v>367.25</v>
      </c>
      <c r="L7" s="17"/>
      <c r="M7" s="17"/>
    </row>
    <row r="8" spans="1:13" ht="58.5" customHeight="1">
      <c r="A8" s="250">
        <v>2</v>
      </c>
      <c r="B8" s="253" t="s">
        <v>561</v>
      </c>
      <c r="C8" s="78">
        <v>25</v>
      </c>
      <c r="D8" s="78" t="s">
        <v>55</v>
      </c>
      <c r="E8" s="78">
        <v>25</v>
      </c>
      <c r="F8" s="254">
        <v>19.36</v>
      </c>
      <c r="G8" s="25"/>
      <c r="H8" s="25">
        <v>25</v>
      </c>
      <c r="I8" s="25">
        <f t="shared" ref="I8:I14" si="0">F8*H8</f>
        <v>484</v>
      </c>
      <c r="J8" s="53">
        <f t="shared" ref="J8:J14" si="1">C8-H8</f>
        <v>0</v>
      </c>
      <c r="K8" s="25">
        <f t="shared" ref="K8:K14" si="2">E8*F8</f>
        <v>484</v>
      </c>
      <c r="L8" s="17"/>
      <c r="M8" s="17"/>
    </row>
    <row r="9" spans="1:13" ht="55.5" customHeight="1">
      <c r="A9" s="250">
        <v>3</v>
      </c>
      <c r="B9" s="253" t="s">
        <v>297</v>
      </c>
      <c r="C9" s="78">
        <v>20</v>
      </c>
      <c r="D9" s="78" t="s">
        <v>55</v>
      </c>
      <c r="E9" s="78">
        <v>20</v>
      </c>
      <c r="F9" s="254">
        <v>36.46</v>
      </c>
      <c r="G9" s="25"/>
      <c r="H9" s="25">
        <v>10</v>
      </c>
      <c r="I9" s="25">
        <f t="shared" si="0"/>
        <v>364.6</v>
      </c>
      <c r="J9" s="53">
        <f t="shared" si="1"/>
        <v>10</v>
      </c>
      <c r="K9" s="25">
        <f t="shared" si="2"/>
        <v>729.2</v>
      </c>
      <c r="L9" s="17"/>
      <c r="M9" s="17"/>
    </row>
    <row r="10" spans="1:13" ht="51">
      <c r="A10" s="250">
        <v>4</v>
      </c>
      <c r="B10" s="255" t="s">
        <v>562</v>
      </c>
      <c r="C10" s="100">
        <v>150</v>
      </c>
      <c r="D10" s="78" t="s">
        <v>563</v>
      </c>
      <c r="E10" s="100">
        <v>20</v>
      </c>
      <c r="F10" s="254">
        <v>9.82</v>
      </c>
      <c r="G10" s="25"/>
      <c r="H10" s="25">
        <v>180</v>
      </c>
      <c r="I10" s="25">
        <f t="shared" si="0"/>
        <v>1767.6000000000001</v>
      </c>
      <c r="J10" s="57">
        <f t="shared" si="1"/>
        <v>-30</v>
      </c>
      <c r="K10" s="25">
        <f t="shared" si="2"/>
        <v>196.4</v>
      </c>
      <c r="L10" s="17"/>
      <c r="M10" s="17"/>
    </row>
    <row r="11" spans="1:13" ht="25.5">
      <c r="A11" s="250">
        <v>5</v>
      </c>
      <c r="B11" s="256" t="s">
        <v>298</v>
      </c>
      <c r="C11" s="250">
        <v>150</v>
      </c>
      <c r="D11" s="78" t="s">
        <v>55</v>
      </c>
      <c r="E11" s="250">
        <v>50</v>
      </c>
      <c r="F11" s="252">
        <v>1.1000000000000001</v>
      </c>
      <c r="G11" s="25"/>
      <c r="H11" s="25">
        <v>200</v>
      </c>
      <c r="I11" s="25">
        <f t="shared" si="0"/>
        <v>220.00000000000003</v>
      </c>
      <c r="J11" s="71">
        <f t="shared" si="1"/>
        <v>-50</v>
      </c>
      <c r="K11" s="25">
        <f t="shared" si="2"/>
        <v>55.000000000000007</v>
      </c>
      <c r="L11" s="17"/>
      <c r="M11" s="17"/>
    </row>
    <row r="12" spans="1:13">
      <c r="A12" s="250">
        <v>6</v>
      </c>
      <c r="B12" s="256" t="s">
        <v>564</v>
      </c>
      <c r="C12" s="250">
        <v>1</v>
      </c>
      <c r="D12" s="78" t="s">
        <v>62</v>
      </c>
      <c r="E12" s="250">
        <v>1</v>
      </c>
      <c r="F12" s="257">
        <v>126.2</v>
      </c>
      <c r="G12" s="25"/>
      <c r="H12" s="25">
        <v>0</v>
      </c>
      <c r="I12" s="25">
        <f t="shared" si="0"/>
        <v>0</v>
      </c>
      <c r="J12" s="53">
        <f t="shared" si="1"/>
        <v>1</v>
      </c>
      <c r="K12" s="25">
        <f t="shared" si="2"/>
        <v>126.2</v>
      </c>
      <c r="L12" s="17"/>
      <c r="M12" s="17"/>
    </row>
    <row r="13" spans="1:13">
      <c r="A13" s="78">
        <v>7</v>
      </c>
      <c r="B13" s="258" t="s">
        <v>565</v>
      </c>
      <c r="C13" s="25">
        <v>1</v>
      </c>
      <c r="D13" s="25" t="s">
        <v>4</v>
      </c>
      <c r="E13" s="25">
        <v>1</v>
      </c>
      <c r="F13" s="25">
        <v>88.24</v>
      </c>
      <c r="G13" s="25"/>
      <c r="H13" s="25">
        <v>0</v>
      </c>
      <c r="I13" s="25">
        <f t="shared" si="0"/>
        <v>0</v>
      </c>
      <c r="J13" s="53">
        <f t="shared" si="1"/>
        <v>1</v>
      </c>
      <c r="K13" s="25">
        <f t="shared" si="2"/>
        <v>88.24</v>
      </c>
      <c r="L13" s="17"/>
      <c r="M13" s="17"/>
    </row>
    <row r="14" spans="1:13" ht="39">
      <c r="A14" s="78">
        <v>8</v>
      </c>
      <c r="B14" s="259" t="s">
        <v>566</v>
      </c>
      <c r="C14" s="24">
        <v>1</v>
      </c>
      <c r="D14" s="24" t="s">
        <v>4</v>
      </c>
      <c r="E14" s="24">
        <v>1</v>
      </c>
      <c r="F14" s="25">
        <v>85.9</v>
      </c>
      <c r="G14" s="25"/>
      <c r="H14" s="25">
        <v>0</v>
      </c>
      <c r="I14" s="25">
        <f t="shared" si="0"/>
        <v>0</v>
      </c>
      <c r="J14" s="53">
        <f t="shared" si="1"/>
        <v>1</v>
      </c>
      <c r="K14" s="25">
        <f t="shared" si="2"/>
        <v>85.9</v>
      </c>
      <c r="L14" s="260" t="s">
        <v>567</v>
      </c>
      <c r="M14" s="17"/>
    </row>
    <row r="15" spans="1:13" ht="15">
      <c r="A15" s="261"/>
      <c r="B15" s="259" t="s">
        <v>568</v>
      </c>
      <c r="C15" s="262">
        <v>3448.08</v>
      </c>
      <c r="D15" s="24"/>
      <c r="E15" s="25"/>
      <c r="F15" s="25"/>
      <c r="G15" s="25"/>
      <c r="H15" s="25">
        <f>SUM(H7:H14)</f>
        <v>440</v>
      </c>
      <c r="I15" s="262">
        <f>SUM(I7:I14)</f>
        <v>3203.45</v>
      </c>
      <c r="J15" s="53"/>
      <c r="K15" s="25"/>
      <c r="L15" s="262">
        <f>C15-I15</f>
        <v>244.63000000000011</v>
      </c>
      <c r="M15" s="17"/>
    </row>
    <row r="16" spans="1:13" ht="15">
      <c r="A16" s="261"/>
      <c r="B16" s="263"/>
      <c r="C16" s="264"/>
      <c r="D16" s="264"/>
      <c r="E16" s="17"/>
      <c r="F16" s="17"/>
      <c r="G16" s="17"/>
      <c r="K16" s="17"/>
      <c r="L16" s="17"/>
      <c r="M16" s="17"/>
    </row>
    <row r="17" spans="1:13" ht="15">
      <c r="A17" s="261"/>
      <c r="B17" s="263"/>
      <c r="C17" s="264"/>
      <c r="D17" s="264"/>
      <c r="E17" s="17"/>
      <c r="F17" s="17"/>
      <c r="G17" s="17"/>
      <c r="K17" s="17"/>
      <c r="L17" s="17"/>
      <c r="M17" s="17"/>
    </row>
    <row r="18" spans="1:13" ht="15">
      <c r="A18" s="261"/>
      <c r="B18" s="263"/>
      <c r="C18" s="264"/>
      <c r="D18" s="264"/>
      <c r="E18" s="17"/>
      <c r="F18" s="17"/>
      <c r="G18" s="17"/>
      <c r="K18" s="17"/>
      <c r="L18" s="17"/>
      <c r="M18" s="17"/>
    </row>
    <row r="19" spans="1:13" ht="14.25">
      <c r="A19" s="4" t="s">
        <v>22</v>
      </c>
      <c r="G19" s="17"/>
      <c r="K19" s="17"/>
      <c r="L19" s="17"/>
      <c r="M19" s="17"/>
    </row>
    <row r="20" spans="1:13" ht="38.25">
      <c r="A20" s="105" t="s">
        <v>1</v>
      </c>
      <c r="B20" s="106" t="s">
        <v>2</v>
      </c>
      <c r="C20" s="33"/>
      <c r="D20" s="33"/>
      <c r="E20" s="107" t="s">
        <v>187</v>
      </c>
      <c r="F20" s="108" t="s">
        <v>188</v>
      </c>
      <c r="G20" s="30" t="s">
        <v>569</v>
      </c>
      <c r="H20" s="265" t="s">
        <v>204</v>
      </c>
      <c r="I20" s="30" t="s">
        <v>207</v>
      </c>
      <c r="J20" s="67" t="s">
        <v>364</v>
      </c>
      <c r="K20" s="27" t="s">
        <v>225</v>
      </c>
      <c r="L20" s="48"/>
      <c r="M20" s="17"/>
    </row>
    <row r="21" spans="1:13" ht="26.25">
      <c r="A21" s="79">
        <v>1</v>
      </c>
      <c r="B21" s="90" t="s">
        <v>23</v>
      </c>
      <c r="C21" s="79">
        <v>200</v>
      </c>
      <c r="D21" s="79" t="s">
        <v>299</v>
      </c>
      <c r="E21" s="83">
        <v>20</v>
      </c>
      <c r="F21" s="109">
        <v>19.059999999999999</v>
      </c>
      <c r="G21" s="25">
        <f>C21*F21</f>
        <v>3811.9999999999995</v>
      </c>
      <c r="H21" s="71">
        <v>120</v>
      </c>
      <c r="I21" s="25">
        <f t="shared" ref="I21:I29" si="3">F21*H21</f>
        <v>2287.1999999999998</v>
      </c>
      <c r="J21" s="53">
        <f>C21-H21</f>
        <v>80</v>
      </c>
      <c r="K21" s="25">
        <f>F21*E21</f>
        <v>381.2</v>
      </c>
      <c r="L21" s="17"/>
      <c r="M21" s="17"/>
    </row>
    <row r="22" spans="1:13" ht="26.25">
      <c r="A22" s="79">
        <v>2</v>
      </c>
      <c r="B22" s="90" t="s">
        <v>24</v>
      </c>
      <c r="C22" s="79">
        <v>100</v>
      </c>
      <c r="D22" s="79" t="s">
        <v>299</v>
      </c>
      <c r="E22" s="83">
        <v>20</v>
      </c>
      <c r="F22" s="109">
        <v>19.059999999999999</v>
      </c>
      <c r="G22" s="25">
        <f t="shared" ref="G22:G29" si="4">C22*F22</f>
        <v>1905.9999999999998</v>
      </c>
      <c r="H22" s="71">
        <v>100</v>
      </c>
      <c r="I22" s="25">
        <f t="shared" si="3"/>
        <v>1905.9999999999998</v>
      </c>
      <c r="J22" s="53">
        <f t="shared" ref="J22:J29" si="5">C22-H22</f>
        <v>0</v>
      </c>
      <c r="K22" s="25">
        <f t="shared" ref="K22:K29" si="6">F22*E22</f>
        <v>381.2</v>
      </c>
      <c r="L22" s="17"/>
      <c r="M22" s="17"/>
    </row>
    <row r="23" spans="1:13" ht="25.5">
      <c r="A23" s="79">
        <v>3</v>
      </c>
      <c r="B23" s="90" t="s">
        <v>25</v>
      </c>
      <c r="C23" s="79">
        <v>20</v>
      </c>
      <c r="D23" s="79" t="s">
        <v>299</v>
      </c>
      <c r="E23" s="83">
        <v>20</v>
      </c>
      <c r="F23" s="110">
        <v>26.19</v>
      </c>
      <c r="G23" s="25">
        <f t="shared" si="4"/>
        <v>523.80000000000007</v>
      </c>
      <c r="H23" s="71">
        <v>20</v>
      </c>
      <c r="I23" s="25">
        <f t="shared" si="3"/>
        <v>523.80000000000007</v>
      </c>
      <c r="J23" s="53">
        <f t="shared" si="5"/>
        <v>0</v>
      </c>
      <c r="K23" s="25">
        <f t="shared" si="6"/>
        <v>523.80000000000007</v>
      </c>
      <c r="L23" s="17"/>
      <c r="M23" s="17"/>
    </row>
    <row r="24" spans="1:13">
      <c r="A24" s="79">
        <v>4</v>
      </c>
      <c r="B24" s="90" t="s">
        <v>26</v>
      </c>
      <c r="C24" s="79">
        <v>20</v>
      </c>
      <c r="D24" s="79" t="s">
        <v>299</v>
      </c>
      <c r="E24" s="83">
        <v>20</v>
      </c>
      <c r="F24" s="110">
        <v>20.25</v>
      </c>
      <c r="G24" s="25">
        <f t="shared" si="4"/>
        <v>405</v>
      </c>
      <c r="H24" s="71">
        <v>20</v>
      </c>
      <c r="I24" s="25">
        <f t="shared" si="3"/>
        <v>405</v>
      </c>
      <c r="J24" s="53">
        <f t="shared" si="5"/>
        <v>0</v>
      </c>
      <c r="K24" s="25">
        <f t="shared" si="6"/>
        <v>405</v>
      </c>
      <c r="L24" s="17"/>
      <c r="M24" s="17"/>
    </row>
    <row r="25" spans="1:13" ht="26.25">
      <c r="A25" s="79">
        <v>5</v>
      </c>
      <c r="B25" s="90" t="s">
        <v>27</v>
      </c>
      <c r="C25" s="79">
        <v>160</v>
      </c>
      <c r="D25" s="79" t="s">
        <v>299</v>
      </c>
      <c r="E25" s="83">
        <v>20</v>
      </c>
      <c r="F25" s="109">
        <v>21.44</v>
      </c>
      <c r="G25" s="25">
        <f t="shared" si="4"/>
        <v>3430.4</v>
      </c>
      <c r="H25" s="71">
        <v>60</v>
      </c>
      <c r="I25" s="25">
        <f t="shared" si="3"/>
        <v>1286.4000000000001</v>
      </c>
      <c r="J25" s="53">
        <f t="shared" si="5"/>
        <v>100</v>
      </c>
      <c r="K25" s="25">
        <f t="shared" si="6"/>
        <v>428.8</v>
      </c>
      <c r="L25" s="17"/>
      <c r="M25" s="17"/>
    </row>
    <row r="26" spans="1:13" ht="26.25">
      <c r="A26" s="79">
        <v>6</v>
      </c>
      <c r="B26" s="90" t="s">
        <v>28</v>
      </c>
      <c r="C26" s="79">
        <v>40</v>
      </c>
      <c r="D26" s="79" t="s">
        <v>299</v>
      </c>
      <c r="E26" s="83">
        <v>20</v>
      </c>
      <c r="F26" s="109">
        <v>21.44</v>
      </c>
      <c r="G26" s="25">
        <f t="shared" si="4"/>
        <v>857.6</v>
      </c>
      <c r="H26" s="71">
        <v>60</v>
      </c>
      <c r="I26" s="25">
        <f t="shared" si="3"/>
        <v>1286.4000000000001</v>
      </c>
      <c r="J26" s="66">
        <f t="shared" si="5"/>
        <v>-20</v>
      </c>
      <c r="K26" s="25">
        <f t="shared" si="6"/>
        <v>428.8</v>
      </c>
      <c r="L26" s="17"/>
      <c r="M26" s="17"/>
    </row>
    <row r="27" spans="1:13" ht="15">
      <c r="A27" s="79">
        <v>7</v>
      </c>
      <c r="B27" s="90" t="s">
        <v>29</v>
      </c>
      <c r="C27" s="79">
        <v>20</v>
      </c>
      <c r="D27" s="79" t="s">
        <v>299</v>
      </c>
      <c r="E27" s="83">
        <v>20</v>
      </c>
      <c r="F27" s="109">
        <v>23.22</v>
      </c>
      <c r="G27" s="25">
        <f t="shared" si="4"/>
        <v>464.4</v>
      </c>
      <c r="H27" s="25"/>
      <c r="I27" s="25">
        <f t="shared" si="3"/>
        <v>0</v>
      </c>
      <c r="J27" s="53">
        <f t="shared" si="5"/>
        <v>20</v>
      </c>
      <c r="K27" s="25">
        <f t="shared" si="6"/>
        <v>464.4</v>
      </c>
      <c r="L27" s="17"/>
      <c r="M27" s="17"/>
    </row>
    <row r="28" spans="1:13" ht="15">
      <c r="A28" s="26">
        <v>8</v>
      </c>
      <c r="B28" s="266" t="s">
        <v>570</v>
      </c>
      <c r="C28" s="26">
        <v>1</v>
      </c>
      <c r="D28" s="26" t="s">
        <v>62</v>
      </c>
      <c r="E28" s="33">
        <v>1</v>
      </c>
      <c r="F28" s="109">
        <v>450.4</v>
      </c>
      <c r="G28" s="25">
        <f t="shared" si="4"/>
        <v>450.4</v>
      </c>
      <c r="H28" s="25"/>
      <c r="I28" s="25">
        <f t="shared" si="3"/>
        <v>0</v>
      </c>
      <c r="J28" s="53">
        <f t="shared" si="5"/>
        <v>1</v>
      </c>
      <c r="K28" s="25">
        <f t="shared" si="6"/>
        <v>450.4</v>
      </c>
      <c r="L28" s="17"/>
      <c r="M28" s="17"/>
    </row>
    <row r="29" spans="1:13" ht="39">
      <c r="A29" s="26">
        <v>9</v>
      </c>
      <c r="B29" s="266" t="s">
        <v>571</v>
      </c>
      <c r="C29" s="26">
        <v>1</v>
      </c>
      <c r="D29" s="26" t="s">
        <v>62</v>
      </c>
      <c r="E29" s="83">
        <v>1</v>
      </c>
      <c r="F29" s="26">
        <v>41.04</v>
      </c>
      <c r="G29" s="25">
        <f t="shared" si="4"/>
        <v>41.04</v>
      </c>
      <c r="H29" s="25">
        <v>1</v>
      </c>
      <c r="I29" s="25">
        <f t="shared" si="3"/>
        <v>41.04</v>
      </c>
      <c r="J29" s="53">
        <f t="shared" si="5"/>
        <v>0</v>
      </c>
      <c r="K29" s="25">
        <f t="shared" si="6"/>
        <v>41.04</v>
      </c>
      <c r="L29" s="260" t="s">
        <v>567</v>
      </c>
      <c r="M29" s="17"/>
    </row>
    <row r="30" spans="1:13" ht="15">
      <c r="A30" s="264"/>
      <c r="B30" s="259" t="s">
        <v>568</v>
      </c>
      <c r="C30" s="267">
        <v>11890.6</v>
      </c>
      <c r="D30" s="264"/>
      <c r="E30" s="17"/>
      <c r="F30" s="61"/>
      <c r="G30" s="262">
        <f>SUM(G21:G29)</f>
        <v>11890.64</v>
      </c>
      <c r="I30" s="262">
        <f>SUM(I21:I29)</f>
        <v>7735.8399999999992</v>
      </c>
      <c r="J30" s="53"/>
      <c r="K30" s="17"/>
      <c r="L30" s="262">
        <f>G30-I30</f>
        <v>4154.8</v>
      </c>
      <c r="M30" s="17"/>
    </row>
    <row r="31" spans="1:13" ht="15">
      <c r="A31" s="264"/>
      <c r="B31" s="263"/>
      <c r="C31" s="264"/>
      <c r="D31" s="264"/>
      <c r="E31" s="17"/>
      <c r="F31" s="17"/>
    </row>
    <row r="32" spans="1:13" ht="15">
      <c r="A32" s="264"/>
      <c r="B32" s="263"/>
      <c r="C32" s="264"/>
      <c r="D32" s="264"/>
      <c r="E32" s="17"/>
      <c r="F32" s="17"/>
    </row>
    <row r="33" spans="1:12" ht="15">
      <c r="A33" s="264"/>
      <c r="B33" s="263"/>
      <c r="C33" s="264"/>
      <c r="D33" s="264"/>
      <c r="E33" s="17"/>
      <c r="F33" s="17"/>
    </row>
    <row r="34" spans="1:12" ht="14.25">
      <c r="A34" s="4" t="s">
        <v>35</v>
      </c>
      <c r="J34" s="268" t="s">
        <v>558</v>
      </c>
    </row>
    <row r="35" spans="1:12" ht="45">
      <c r="A35" s="105" t="s">
        <v>1</v>
      </c>
      <c r="B35" s="106" t="s">
        <v>2</v>
      </c>
      <c r="C35" s="107" t="s">
        <v>267</v>
      </c>
      <c r="D35" s="33"/>
      <c r="E35" s="107" t="s">
        <v>188</v>
      </c>
      <c r="F35" s="107" t="s">
        <v>225</v>
      </c>
      <c r="G35" s="107" t="s">
        <v>572</v>
      </c>
      <c r="H35" s="64" t="s">
        <v>204</v>
      </c>
      <c r="I35" s="30" t="s">
        <v>207</v>
      </c>
      <c r="J35" s="67" t="s">
        <v>361</v>
      </c>
      <c r="K35" s="47"/>
      <c r="L35" s="48"/>
    </row>
    <row r="36" spans="1:12" ht="26.25">
      <c r="A36" s="79">
        <v>1</v>
      </c>
      <c r="B36" s="90" t="s">
        <v>300</v>
      </c>
      <c r="C36" s="79">
        <v>700</v>
      </c>
      <c r="D36" s="79" t="s">
        <v>229</v>
      </c>
      <c r="E36" s="83">
        <v>12.15</v>
      </c>
      <c r="F36" s="109">
        <v>1215</v>
      </c>
      <c r="G36" s="25">
        <f>C36*E36</f>
        <v>8505</v>
      </c>
      <c r="H36" s="269">
        <v>700</v>
      </c>
      <c r="I36" s="25">
        <f>E36*H36</f>
        <v>8505</v>
      </c>
      <c r="J36" s="53">
        <f>C36-H36</f>
        <v>0</v>
      </c>
      <c r="K36" s="17"/>
      <c r="L36" s="17"/>
    </row>
    <row r="37" spans="1:12" ht="26.25">
      <c r="A37" s="79">
        <v>2</v>
      </c>
      <c r="B37" s="90" t="s">
        <v>37</v>
      </c>
      <c r="C37" s="79">
        <v>100</v>
      </c>
      <c r="D37" s="79" t="s">
        <v>229</v>
      </c>
      <c r="E37" s="83">
        <v>17.11</v>
      </c>
      <c r="F37" s="109">
        <v>1711</v>
      </c>
      <c r="G37" s="25">
        <f>C37*E37</f>
        <v>1711</v>
      </c>
      <c r="H37" s="269">
        <v>100</v>
      </c>
      <c r="I37" s="25">
        <f>E37*H37</f>
        <v>1711</v>
      </c>
      <c r="J37" s="53">
        <f>C37-H37</f>
        <v>0</v>
      </c>
      <c r="K37" s="17"/>
      <c r="L37" s="17"/>
    </row>
    <row r="38" spans="1:12" ht="26.25">
      <c r="A38" s="79">
        <v>3</v>
      </c>
      <c r="B38" s="90" t="s">
        <v>38</v>
      </c>
      <c r="C38" s="79">
        <v>800</v>
      </c>
      <c r="D38" s="79" t="s">
        <v>229</v>
      </c>
      <c r="E38" s="83">
        <v>18.420000000000002</v>
      </c>
      <c r="F38" s="109">
        <v>1842</v>
      </c>
      <c r="G38" s="25">
        <f>C38*E38</f>
        <v>14736.000000000002</v>
      </c>
      <c r="H38" s="269">
        <v>700</v>
      </c>
      <c r="I38" s="25">
        <f>E38*H38</f>
        <v>12894.000000000002</v>
      </c>
      <c r="J38" s="53">
        <f>C38-H38</f>
        <v>100</v>
      </c>
      <c r="K38" s="17"/>
      <c r="L38" s="17"/>
    </row>
    <row r="39" spans="1:12" ht="26.25">
      <c r="A39" s="79">
        <v>4</v>
      </c>
      <c r="B39" s="90" t="s">
        <v>39</v>
      </c>
      <c r="C39" s="79">
        <v>200</v>
      </c>
      <c r="D39" s="79" t="s">
        <v>229</v>
      </c>
      <c r="E39" s="83">
        <v>12.15</v>
      </c>
      <c r="F39" s="109">
        <v>1215</v>
      </c>
      <c r="G39" s="25">
        <f>C39*E39</f>
        <v>2430</v>
      </c>
      <c r="H39" s="269">
        <v>300</v>
      </c>
      <c r="I39" s="25">
        <f>E39*H39</f>
        <v>3645</v>
      </c>
      <c r="J39" s="57">
        <f>C39-H39</f>
        <v>-100</v>
      </c>
      <c r="K39" s="17"/>
      <c r="L39" s="17"/>
    </row>
    <row r="40" spans="1:12" ht="39">
      <c r="A40" s="79">
        <v>5</v>
      </c>
      <c r="B40" s="90" t="s">
        <v>301</v>
      </c>
      <c r="C40" s="79">
        <v>200</v>
      </c>
      <c r="D40" s="79" t="s">
        <v>229</v>
      </c>
      <c r="E40" s="83">
        <v>17.260000000000002</v>
      </c>
      <c r="F40" s="109">
        <v>1726</v>
      </c>
      <c r="G40" s="25">
        <f>C40*E40</f>
        <v>3452.0000000000005</v>
      </c>
      <c r="H40" s="269">
        <v>100</v>
      </c>
      <c r="I40" s="25">
        <f>E40*H40</f>
        <v>1726.0000000000002</v>
      </c>
      <c r="J40" s="270">
        <f>C40-H40</f>
        <v>100</v>
      </c>
      <c r="L40" s="271" t="s">
        <v>567</v>
      </c>
    </row>
    <row r="41" spans="1:12" ht="26.25">
      <c r="A41" s="12"/>
      <c r="B41" s="259" t="s">
        <v>568</v>
      </c>
      <c r="C41" s="272">
        <v>30834</v>
      </c>
      <c r="F41">
        <f>SUM(F36:F40)</f>
        <v>7709</v>
      </c>
      <c r="G41" s="262">
        <f>SUM(G36:G40)</f>
        <v>30834</v>
      </c>
      <c r="H41" s="53">
        <f>SUM(H36:H40)</f>
        <v>1900</v>
      </c>
      <c r="I41" s="273">
        <f>SUM(I36:I40)</f>
        <v>28481</v>
      </c>
      <c r="J41" s="53">
        <f>SUM(J36:J40)</f>
        <v>100</v>
      </c>
      <c r="K41" s="274" t="s">
        <v>573</v>
      </c>
      <c r="L41" s="262">
        <f>G41-I41</f>
        <v>2353</v>
      </c>
    </row>
    <row r="42" spans="1:12" ht="18">
      <c r="B42" s="275" t="s">
        <v>574</v>
      </c>
      <c r="C42" s="276">
        <f>C15+C30+C41</f>
        <v>46172.68</v>
      </c>
      <c r="D42" s="111"/>
      <c r="E42" s="111"/>
      <c r="F42" s="111"/>
      <c r="G42" s="111"/>
      <c r="H42" s="111"/>
      <c r="I42" s="277">
        <f>I15+I30+I41</f>
        <v>39420.29</v>
      </c>
      <c r="J42" s="278"/>
      <c r="K42" s="279">
        <f>C42-I42</f>
        <v>6752.3899999999994</v>
      </c>
      <c r="L42" t="s">
        <v>575</v>
      </c>
    </row>
    <row r="43" spans="1:12">
      <c r="F43" t="s">
        <v>294</v>
      </c>
    </row>
    <row r="48" spans="1:12" ht="14.25">
      <c r="A48" s="4" t="s">
        <v>41</v>
      </c>
      <c r="C48" s="22" t="s">
        <v>267</v>
      </c>
      <c r="D48" s="20"/>
      <c r="H48" s="280" t="s">
        <v>576</v>
      </c>
    </row>
    <row r="49" spans="1:16" ht="38.25">
      <c r="A49" s="29" t="s">
        <v>1</v>
      </c>
      <c r="B49" s="281" t="s">
        <v>2</v>
      </c>
      <c r="C49" s="25"/>
      <c r="D49" s="98" t="s">
        <v>308</v>
      </c>
      <c r="E49" s="282" t="s">
        <v>309</v>
      </c>
      <c r="F49" s="283" t="s">
        <v>310</v>
      </c>
      <c r="G49" s="64" t="s">
        <v>204</v>
      </c>
      <c r="H49" s="30" t="s">
        <v>207</v>
      </c>
      <c r="I49" s="284" t="s">
        <v>369</v>
      </c>
      <c r="J49" s="67" t="s">
        <v>365</v>
      </c>
      <c r="K49" s="285" t="s">
        <v>577</v>
      </c>
      <c r="L49" s="48"/>
      <c r="M49" t="s">
        <v>578</v>
      </c>
      <c r="N49" t="s">
        <v>199</v>
      </c>
      <c r="O49" t="s">
        <v>201</v>
      </c>
    </row>
    <row r="50" spans="1:16">
      <c r="A50" s="286">
        <v>1</v>
      </c>
      <c r="B50" s="287" t="s">
        <v>42</v>
      </c>
      <c r="C50" s="288">
        <v>7000</v>
      </c>
      <c r="D50" s="89" t="s">
        <v>229</v>
      </c>
      <c r="E50" s="289">
        <v>0.82</v>
      </c>
      <c r="F50" s="79">
        <f>C50*E50</f>
        <v>5740</v>
      </c>
      <c r="G50" s="290">
        <v>6500</v>
      </c>
      <c r="H50" s="25">
        <f t="shared" ref="H50:H57" si="7">E50*G50</f>
        <v>5330</v>
      </c>
      <c r="I50" s="291">
        <f>C50-G50</f>
        <v>500</v>
      </c>
      <c r="J50" s="292">
        <f>E50*10</f>
        <v>8.1999999999999993</v>
      </c>
      <c r="K50" s="293">
        <f>C62+C83+F90+C128+C141+C199+C214+F257+F267+F268+F276+F277+F281+F292+J304+F340</f>
        <v>46518.999999999993</v>
      </c>
      <c r="L50" s="17"/>
      <c r="M50" s="262">
        <v>4</v>
      </c>
      <c r="N50" s="25">
        <v>10077.5</v>
      </c>
      <c r="O50" s="25">
        <v>6061</v>
      </c>
    </row>
    <row r="51" spans="1:16">
      <c r="A51" s="286">
        <v>2</v>
      </c>
      <c r="B51" s="84" t="s">
        <v>43</v>
      </c>
      <c r="C51" s="288">
        <v>200</v>
      </c>
      <c r="D51" s="79" t="s">
        <v>229</v>
      </c>
      <c r="E51" s="294">
        <v>1.1000000000000001</v>
      </c>
      <c r="F51" s="79">
        <f t="shared" ref="F51:F59" si="8">C51*E51</f>
        <v>220.00000000000003</v>
      </c>
      <c r="G51" s="290">
        <v>330</v>
      </c>
      <c r="H51" s="25">
        <f t="shared" si="7"/>
        <v>363.00000000000006</v>
      </c>
      <c r="I51" s="295">
        <f t="shared" ref="I51:I59" si="9">C51-G51</f>
        <v>-130</v>
      </c>
      <c r="J51" s="292">
        <f t="shared" ref="J51:J59" si="10">E51*10</f>
        <v>11</v>
      </c>
      <c r="K51" s="269">
        <f>H60+H82+H90+H127+H140+H198+H213+H257+H267+H268+H276+H277+H281+K304+H340+H291</f>
        <v>42877.14</v>
      </c>
      <c r="L51" s="17"/>
      <c r="M51" s="25">
        <v>5</v>
      </c>
      <c r="N51" s="25">
        <v>6925.4</v>
      </c>
      <c r="O51" s="25">
        <v>2342.1999999999998</v>
      </c>
    </row>
    <row r="52" spans="1:16">
      <c r="A52" s="286">
        <v>3</v>
      </c>
      <c r="B52" s="84" t="s">
        <v>44</v>
      </c>
      <c r="C52" s="288">
        <v>500</v>
      </c>
      <c r="D52" s="79" t="s">
        <v>229</v>
      </c>
      <c r="E52" s="294">
        <v>1.29</v>
      </c>
      <c r="F52" s="79">
        <f t="shared" si="8"/>
        <v>645</v>
      </c>
      <c r="G52" s="290">
        <v>350</v>
      </c>
      <c r="H52" s="25">
        <f t="shared" si="7"/>
        <v>451.5</v>
      </c>
      <c r="I52" s="291">
        <f t="shared" si="9"/>
        <v>150</v>
      </c>
      <c r="J52" s="292">
        <f t="shared" si="10"/>
        <v>12.9</v>
      </c>
      <c r="K52" s="296">
        <f>K50-K51</f>
        <v>3641.8599999999933</v>
      </c>
      <c r="L52" s="17"/>
      <c r="M52" s="25">
        <v>6</v>
      </c>
      <c r="N52" s="25">
        <v>207.6</v>
      </c>
      <c r="O52" s="25">
        <v>34.6</v>
      </c>
    </row>
    <row r="53" spans="1:16">
      <c r="A53" s="297">
        <v>4</v>
      </c>
      <c r="B53" s="287" t="s">
        <v>302</v>
      </c>
      <c r="C53" s="288">
        <v>7000</v>
      </c>
      <c r="D53" s="79" t="s">
        <v>229</v>
      </c>
      <c r="E53" s="298">
        <v>0.8</v>
      </c>
      <c r="F53" s="79">
        <f t="shared" si="8"/>
        <v>5600</v>
      </c>
      <c r="G53" s="290">
        <v>5000</v>
      </c>
      <c r="H53" s="25">
        <f t="shared" si="7"/>
        <v>4000</v>
      </c>
      <c r="I53" s="291">
        <f t="shared" si="9"/>
        <v>2000</v>
      </c>
      <c r="J53" s="292">
        <f t="shared" si="10"/>
        <v>8</v>
      </c>
      <c r="K53" s="17"/>
      <c r="L53" s="17"/>
      <c r="M53" s="25">
        <v>8</v>
      </c>
      <c r="N53" s="25">
        <v>5733.64</v>
      </c>
      <c r="O53" s="25">
        <v>3333.96</v>
      </c>
    </row>
    <row r="54" spans="1:16" ht="25.5">
      <c r="A54" s="286">
        <v>5</v>
      </c>
      <c r="B54" s="84" t="s">
        <v>46</v>
      </c>
      <c r="C54" s="288">
        <v>500</v>
      </c>
      <c r="D54" s="79" t="s">
        <v>229</v>
      </c>
      <c r="E54" s="298">
        <v>1.38</v>
      </c>
      <c r="F54" s="79">
        <f t="shared" si="8"/>
        <v>690</v>
      </c>
      <c r="G54" s="290">
        <v>820</v>
      </c>
      <c r="H54" s="25">
        <f t="shared" si="7"/>
        <v>1131.5999999999999</v>
      </c>
      <c r="I54" s="295">
        <f t="shared" si="9"/>
        <v>-320</v>
      </c>
      <c r="J54" s="292">
        <f t="shared" si="10"/>
        <v>13.799999999999999</v>
      </c>
      <c r="K54" s="17"/>
      <c r="L54" s="17"/>
      <c r="M54" s="25">
        <v>9</v>
      </c>
      <c r="N54" s="25">
        <v>3528.2</v>
      </c>
      <c r="O54" s="25">
        <v>1899.2</v>
      </c>
    </row>
    <row r="55" spans="1:16" ht="25.5">
      <c r="A55" s="286">
        <v>6</v>
      </c>
      <c r="B55" s="84" t="s">
        <v>261</v>
      </c>
      <c r="C55" s="288">
        <v>600</v>
      </c>
      <c r="D55" s="79" t="s">
        <v>229</v>
      </c>
      <c r="E55" s="298">
        <v>1.07</v>
      </c>
      <c r="F55" s="79">
        <f t="shared" si="8"/>
        <v>642</v>
      </c>
      <c r="G55" s="290">
        <v>610</v>
      </c>
      <c r="H55" s="25">
        <f t="shared" si="7"/>
        <v>652.70000000000005</v>
      </c>
      <c r="I55" s="291">
        <f t="shared" si="9"/>
        <v>-10</v>
      </c>
      <c r="J55" s="292">
        <f t="shared" si="10"/>
        <v>10.700000000000001</v>
      </c>
      <c r="K55" s="17"/>
      <c r="L55" s="17"/>
      <c r="M55" s="25">
        <v>14</v>
      </c>
      <c r="N55" s="25">
        <v>1774.5</v>
      </c>
      <c r="O55" s="25">
        <v>578.9</v>
      </c>
    </row>
    <row r="56" spans="1:16" ht="25.5">
      <c r="A56" s="286">
        <v>7</v>
      </c>
      <c r="B56" s="84" t="s">
        <v>370</v>
      </c>
      <c r="C56" s="288">
        <v>1500</v>
      </c>
      <c r="D56" s="79" t="s">
        <v>229</v>
      </c>
      <c r="E56" s="298">
        <v>0.8</v>
      </c>
      <c r="F56" s="79">
        <f>C56*E56</f>
        <v>1200</v>
      </c>
      <c r="G56" s="290">
        <v>2100</v>
      </c>
      <c r="H56" s="25">
        <f t="shared" si="7"/>
        <v>1680</v>
      </c>
      <c r="I56" s="295">
        <f t="shared" si="9"/>
        <v>-600</v>
      </c>
      <c r="J56" s="292">
        <f t="shared" si="10"/>
        <v>8</v>
      </c>
      <c r="K56" s="81"/>
      <c r="L56" s="17"/>
      <c r="M56" s="25">
        <v>15</v>
      </c>
      <c r="N56" s="25">
        <v>962.88</v>
      </c>
      <c r="O56" s="25">
        <v>962.88</v>
      </c>
    </row>
    <row r="57" spans="1:16" ht="38.25">
      <c r="A57" s="299">
        <v>8</v>
      </c>
      <c r="B57" s="84" t="s">
        <v>579</v>
      </c>
      <c r="C57" s="288">
        <v>500</v>
      </c>
      <c r="D57" s="79" t="s">
        <v>229</v>
      </c>
      <c r="E57" s="300">
        <v>0.85</v>
      </c>
      <c r="F57" s="79">
        <f t="shared" si="8"/>
        <v>425</v>
      </c>
      <c r="G57" s="290">
        <v>380</v>
      </c>
      <c r="H57" s="25">
        <f t="shared" si="7"/>
        <v>323</v>
      </c>
      <c r="I57" s="291">
        <f t="shared" si="9"/>
        <v>120</v>
      </c>
      <c r="J57" s="292">
        <f t="shared" si="10"/>
        <v>8.5</v>
      </c>
      <c r="K57" s="81"/>
      <c r="L57" s="17"/>
      <c r="M57" s="301" t="s">
        <v>580</v>
      </c>
      <c r="N57" s="262">
        <v>553.20000000000005</v>
      </c>
      <c r="O57" s="262">
        <v>553.20000000000005</v>
      </c>
      <c r="P57" t="s">
        <v>581</v>
      </c>
    </row>
    <row r="58" spans="1:16">
      <c r="A58" s="286">
        <v>9</v>
      </c>
      <c r="B58" s="84" t="s">
        <v>303</v>
      </c>
      <c r="C58" s="288">
        <v>600</v>
      </c>
      <c r="D58" s="79" t="s">
        <v>229</v>
      </c>
      <c r="E58" s="298">
        <v>1.1399999999999999</v>
      </c>
      <c r="F58" s="79">
        <f t="shared" si="8"/>
        <v>683.99999999999989</v>
      </c>
      <c r="G58" s="290">
        <v>350</v>
      </c>
      <c r="H58" s="25">
        <f>J57*G58</f>
        <v>2975</v>
      </c>
      <c r="I58" s="291">
        <f t="shared" si="9"/>
        <v>250</v>
      </c>
      <c r="J58" s="292">
        <f t="shared" si="10"/>
        <v>11.399999999999999</v>
      </c>
      <c r="K58" s="17"/>
      <c r="L58" s="17"/>
      <c r="M58" s="25">
        <v>19.100000000000001</v>
      </c>
      <c r="N58" s="25">
        <v>170.6</v>
      </c>
      <c r="O58" s="25">
        <v>0</v>
      </c>
    </row>
    <row r="59" spans="1:16" ht="38.25">
      <c r="A59" s="286">
        <v>10</v>
      </c>
      <c r="B59" s="287" t="s">
        <v>304</v>
      </c>
      <c r="C59" s="288">
        <v>250</v>
      </c>
      <c r="D59" s="79" t="s">
        <v>229</v>
      </c>
      <c r="E59" s="294">
        <v>1.17</v>
      </c>
      <c r="F59" s="79">
        <f t="shared" si="8"/>
        <v>292.5</v>
      </c>
      <c r="G59" s="290">
        <v>180</v>
      </c>
      <c r="H59" s="25">
        <f>E59*G59</f>
        <v>210.6</v>
      </c>
      <c r="I59" s="295">
        <f t="shared" si="9"/>
        <v>70</v>
      </c>
      <c r="J59" s="292">
        <f t="shared" si="10"/>
        <v>11.7</v>
      </c>
      <c r="K59" s="260" t="s">
        <v>582</v>
      </c>
      <c r="L59" s="17"/>
      <c r="M59" s="25">
        <v>19.2</v>
      </c>
      <c r="N59" s="25">
        <v>267.8</v>
      </c>
      <c r="O59" s="25">
        <v>-267.8</v>
      </c>
    </row>
    <row r="60" spans="1:16">
      <c r="A60" s="286"/>
      <c r="B60" s="302"/>
      <c r="C60" s="286"/>
      <c r="D60" s="286"/>
      <c r="E60" s="80" t="s">
        <v>583</v>
      </c>
      <c r="F60" s="303">
        <f>SUM(F50:F59)</f>
        <v>16138.5</v>
      </c>
      <c r="G60" s="25"/>
      <c r="H60" s="262">
        <f>SUM(H50:H59)</f>
        <v>17117.400000000001</v>
      </c>
      <c r="I60" s="304"/>
      <c r="J60" s="305"/>
      <c r="K60" s="262">
        <f>F60-H60</f>
        <v>-978.90000000000146</v>
      </c>
      <c r="L60" s="17"/>
      <c r="M60" s="262">
        <v>19.11</v>
      </c>
      <c r="N60" s="262">
        <v>366.12</v>
      </c>
      <c r="O60" s="262">
        <v>366.12</v>
      </c>
      <c r="P60" t="s">
        <v>584</v>
      </c>
    </row>
    <row r="61" spans="1:16">
      <c r="A61" s="286"/>
      <c r="B61" s="302" t="s">
        <v>585</v>
      </c>
      <c r="C61" s="286">
        <f>SUM(C50:C60)</f>
        <v>18650</v>
      </c>
      <c r="D61" s="286"/>
      <c r="E61" s="80"/>
      <c r="F61" s="80"/>
      <c r="G61" s="25"/>
      <c r="H61" s="25"/>
      <c r="I61" s="304"/>
      <c r="J61" s="305"/>
      <c r="K61" s="17"/>
      <c r="L61" s="17"/>
      <c r="M61" s="25">
        <v>19.12</v>
      </c>
      <c r="N61" s="25">
        <v>459</v>
      </c>
      <c r="O61" s="25">
        <v>-459</v>
      </c>
    </row>
    <row r="62" spans="1:16" ht="15">
      <c r="A62" s="264"/>
      <c r="B62" s="259" t="s">
        <v>568</v>
      </c>
      <c r="C62" s="306">
        <v>16138.5</v>
      </c>
      <c r="D62" s="264"/>
      <c r="E62" s="17"/>
      <c r="F62" s="17"/>
      <c r="M62" s="25">
        <v>19.16</v>
      </c>
      <c r="N62" s="25">
        <v>1555.2</v>
      </c>
      <c r="O62" s="25">
        <v>-691.2</v>
      </c>
    </row>
    <row r="63" spans="1:16">
      <c r="A63" s="81"/>
      <c r="B63"/>
      <c r="M63" s="25">
        <v>20</v>
      </c>
      <c r="N63" s="25">
        <v>961.2</v>
      </c>
      <c r="O63" s="25">
        <v>0</v>
      </c>
    </row>
    <row r="64" spans="1:16">
      <c r="A64" s="81"/>
      <c r="B64"/>
      <c r="M64" s="25">
        <v>21</v>
      </c>
      <c r="N64" s="25">
        <v>4694.8</v>
      </c>
      <c r="O64" s="262">
        <v>3529.6</v>
      </c>
    </row>
    <row r="65" spans="1:15">
      <c r="A65" s="81"/>
      <c r="B65"/>
      <c r="M65" s="25">
        <v>24</v>
      </c>
      <c r="N65" s="25">
        <v>889.8</v>
      </c>
      <c r="O65" s="25">
        <v>0</v>
      </c>
    </row>
    <row r="66" spans="1:15">
      <c r="A66" s="81"/>
      <c r="B66"/>
      <c r="M66" s="25" t="s">
        <v>426</v>
      </c>
      <c r="N66" s="25">
        <f>SUM(N50:N65)</f>
        <v>39127.440000000002</v>
      </c>
      <c r="O66" s="307">
        <f>SUM(O50:O65)</f>
        <v>18243.660000000003</v>
      </c>
    </row>
    <row r="67" spans="1:15">
      <c r="A67" s="863" t="s">
        <v>586</v>
      </c>
      <c r="B67" s="863"/>
      <c r="C67" s="863"/>
      <c r="D67" s="863"/>
      <c r="E67" s="863"/>
      <c r="F67" s="863"/>
      <c r="H67" s="308" t="s">
        <v>576</v>
      </c>
    </row>
    <row r="68" spans="1:15" ht="25.5">
      <c r="A68" s="844" t="s">
        <v>305</v>
      </c>
      <c r="B68" s="844" t="s">
        <v>306</v>
      </c>
      <c r="C68" s="283" t="s">
        <v>307</v>
      </c>
      <c r="D68" s="844" t="s">
        <v>308</v>
      </c>
      <c r="E68" s="282" t="s">
        <v>309</v>
      </c>
      <c r="F68" s="283" t="s">
        <v>310</v>
      </c>
      <c r="G68" s="309" t="s">
        <v>204</v>
      </c>
      <c r="H68" s="30" t="s">
        <v>207</v>
      </c>
      <c r="I68" s="310" t="s">
        <v>265</v>
      </c>
      <c r="J68" s="311" t="s">
        <v>365</v>
      </c>
      <c r="K68" s="47" t="s">
        <v>226</v>
      </c>
      <c r="L68" s="48"/>
    </row>
    <row r="69" spans="1:15">
      <c r="A69" s="844"/>
      <c r="B69" s="844"/>
      <c r="C69" s="283" t="s">
        <v>311</v>
      </c>
      <c r="D69" s="844"/>
      <c r="E69" s="282" t="s">
        <v>312</v>
      </c>
      <c r="F69" s="283" t="s">
        <v>313</v>
      </c>
      <c r="G69" s="312"/>
      <c r="H69" s="25"/>
      <c r="I69" s="291"/>
      <c r="J69" s="305"/>
      <c r="K69" s="17"/>
      <c r="L69" s="17"/>
    </row>
    <row r="70" spans="1:15" ht="38.25">
      <c r="A70" s="297">
        <v>1</v>
      </c>
      <c r="B70" s="82" t="s">
        <v>50</v>
      </c>
      <c r="C70" s="313">
        <v>50</v>
      </c>
      <c r="D70" s="79" t="s">
        <v>229</v>
      </c>
      <c r="E70" s="83">
        <v>2.21</v>
      </c>
      <c r="F70" s="314">
        <f t="shared" ref="F70:F81" si="11">C70*E70</f>
        <v>110.5</v>
      </c>
      <c r="G70" s="312">
        <v>0</v>
      </c>
      <c r="H70" s="25">
        <f>E70*G70</f>
        <v>0</v>
      </c>
      <c r="I70" s="291">
        <f>C70-G70</f>
        <v>50</v>
      </c>
      <c r="J70" s="53">
        <f>E70*10</f>
        <v>22.1</v>
      </c>
      <c r="K70" s="25">
        <f>F70-H70</f>
        <v>110.5</v>
      </c>
      <c r="L70" s="17"/>
    </row>
    <row r="71" spans="1:15" ht="51">
      <c r="A71" s="297">
        <v>2</v>
      </c>
      <c r="B71" s="82" t="s">
        <v>587</v>
      </c>
      <c r="C71" s="313">
        <v>400</v>
      </c>
      <c r="D71" s="79" t="s">
        <v>229</v>
      </c>
      <c r="E71" s="83">
        <v>2.76</v>
      </c>
      <c r="F71" s="95">
        <f t="shared" si="11"/>
        <v>1104</v>
      </c>
      <c r="G71" s="312">
        <v>330</v>
      </c>
      <c r="H71" s="25">
        <f t="shared" ref="H71:H81" si="12">E71*G71</f>
        <v>910.8</v>
      </c>
      <c r="I71" s="291">
        <f>C71-G71</f>
        <v>70</v>
      </c>
      <c r="J71" s="53">
        <f t="shared" ref="J71:J81" si="13">E71*10</f>
        <v>27.599999999999998</v>
      </c>
      <c r="K71" s="25">
        <f t="shared" ref="K71:K81" si="14">F71-H71</f>
        <v>193.20000000000005</v>
      </c>
      <c r="L71" s="17"/>
    </row>
    <row r="72" spans="1:15" ht="25.5">
      <c r="A72" s="297">
        <v>3</v>
      </c>
      <c r="B72" s="82" t="s">
        <v>588</v>
      </c>
      <c r="C72" s="313">
        <v>150</v>
      </c>
      <c r="D72" s="79" t="s">
        <v>229</v>
      </c>
      <c r="E72" s="83">
        <v>2.66</v>
      </c>
      <c r="F72" s="95">
        <f t="shared" si="11"/>
        <v>399</v>
      </c>
      <c r="G72" s="312">
        <v>70</v>
      </c>
      <c r="H72" s="25">
        <f t="shared" si="12"/>
        <v>186.20000000000002</v>
      </c>
      <c r="I72" s="291">
        <f t="shared" ref="I72:I81" si="15">C72-G72</f>
        <v>80</v>
      </c>
      <c r="J72" s="53">
        <f t="shared" si="13"/>
        <v>26.6</v>
      </c>
      <c r="K72" s="25">
        <f t="shared" si="14"/>
        <v>212.79999999999998</v>
      </c>
      <c r="L72" s="17"/>
    </row>
    <row r="73" spans="1:15" ht="25.5">
      <c r="A73" s="297">
        <v>4</v>
      </c>
      <c r="B73" s="82" t="s">
        <v>589</v>
      </c>
      <c r="C73" s="313">
        <v>300</v>
      </c>
      <c r="D73" s="79" t="s">
        <v>229</v>
      </c>
      <c r="E73" s="83">
        <v>5.29</v>
      </c>
      <c r="F73" s="95">
        <f t="shared" si="11"/>
        <v>1587</v>
      </c>
      <c r="G73" s="312">
        <v>200</v>
      </c>
      <c r="H73" s="25">
        <f t="shared" si="12"/>
        <v>1058</v>
      </c>
      <c r="I73" s="291">
        <f t="shared" si="15"/>
        <v>100</v>
      </c>
      <c r="J73" s="53">
        <f t="shared" si="13"/>
        <v>52.9</v>
      </c>
      <c r="K73" s="25">
        <f t="shared" si="14"/>
        <v>529</v>
      </c>
      <c r="L73" s="17"/>
    </row>
    <row r="74" spans="1:15" ht="38.25">
      <c r="A74" s="297">
        <v>5</v>
      </c>
      <c r="B74" s="82" t="s">
        <v>590</v>
      </c>
      <c r="C74" s="313">
        <v>100</v>
      </c>
      <c r="D74" s="79" t="s">
        <v>229</v>
      </c>
      <c r="E74" s="83">
        <v>3.22</v>
      </c>
      <c r="F74" s="95">
        <f t="shared" si="11"/>
        <v>322</v>
      </c>
      <c r="G74" s="312">
        <v>70</v>
      </c>
      <c r="H74" s="25">
        <f t="shared" si="12"/>
        <v>225.4</v>
      </c>
      <c r="I74" s="291">
        <f t="shared" si="15"/>
        <v>30</v>
      </c>
      <c r="J74" s="53">
        <f t="shared" si="13"/>
        <v>32.200000000000003</v>
      </c>
      <c r="K74" s="25">
        <f t="shared" si="14"/>
        <v>96.6</v>
      </c>
      <c r="L74" s="17"/>
    </row>
    <row r="75" spans="1:15" ht="51">
      <c r="A75" s="297">
        <v>6</v>
      </c>
      <c r="B75" s="82" t="s">
        <v>591</v>
      </c>
      <c r="C75" s="313">
        <v>600</v>
      </c>
      <c r="D75" s="79" t="s">
        <v>229</v>
      </c>
      <c r="E75" s="83">
        <v>1.45</v>
      </c>
      <c r="F75" s="95">
        <f t="shared" si="11"/>
        <v>870</v>
      </c>
      <c r="G75" s="312">
        <v>320</v>
      </c>
      <c r="H75" s="25">
        <f t="shared" si="12"/>
        <v>464</v>
      </c>
      <c r="I75" s="291">
        <f t="shared" si="15"/>
        <v>280</v>
      </c>
      <c r="J75" s="53">
        <f t="shared" si="13"/>
        <v>14.5</v>
      </c>
      <c r="K75" s="25">
        <f t="shared" si="14"/>
        <v>406</v>
      </c>
      <c r="L75" s="17"/>
    </row>
    <row r="76" spans="1:15" ht="38.25">
      <c r="A76" s="297">
        <v>7</v>
      </c>
      <c r="B76" s="84" t="s">
        <v>592</v>
      </c>
      <c r="C76" s="313">
        <v>180</v>
      </c>
      <c r="D76" s="79" t="s">
        <v>55</v>
      </c>
      <c r="E76" s="83">
        <v>4.54</v>
      </c>
      <c r="F76" s="95">
        <f t="shared" si="11"/>
        <v>817.2</v>
      </c>
      <c r="G76" s="312">
        <v>330</v>
      </c>
      <c r="H76" s="25">
        <f t="shared" si="12"/>
        <v>1498.2</v>
      </c>
      <c r="I76" s="295">
        <f t="shared" si="15"/>
        <v>-150</v>
      </c>
      <c r="J76" s="53">
        <f t="shared" si="13"/>
        <v>45.4</v>
      </c>
      <c r="K76" s="25">
        <f t="shared" si="14"/>
        <v>-681</v>
      </c>
      <c r="L76" s="17"/>
    </row>
    <row r="77" spans="1:15" ht="25.5">
      <c r="A77" s="297">
        <v>8</v>
      </c>
      <c r="B77" s="84" t="s">
        <v>593</v>
      </c>
      <c r="C77" s="313">
        <v>250</v>
      </c>
      <c r="D77" s="79" t="s">
        <v>229</v>
      </c>
      <c r="E77" s="83">
        <v>1.21</v>
      </c>
      <c r="F77" s="95">
        <f t="shared" si="11"/>
        <v>302.5</v>
      </c>
      <c r="G77" s="312">
        <v>200</v>
      </c>
      <c r="H77" s="25">
        <f t="shared" si="12"/>
        <v>242</v>
      </c>
      <c r="I77" s="291">
        <f t="shared" si="15"/>
        <v>50</v>
      </c>
      <c r="J77" s="53">
        <f t="shared" si="13"/>
        <v>12.1</v>
      </c>
      <c r="K77" s="25">
        <f t="shared" si="14"/>
        <v>60.5</v>
      </c>
      <c r="L77" s="17"/>
    </row>
    <row r="78" spans="1:15" ht="38.25">
      <c r="A78" s="297">
        <v>9</v>
      </c>
      <c r="B78" s="84" t="s">
        <v>594</v>
      </c>
      <c r="C78" s="313">
        <v>100</v>
      </c>
      <c r="D78" s="79" t="s">
        <v>229</v>
      </c>
      <c r="E78" s="83">
        <v>3.12</v>
      </c>
      <c r="F78" s="95">
        <f t="shared" si="11"/>
        <v>312</v>
      </c>
      <c r="G78" s="312">
        <v>90</v>
      </c>
      <c r="H78" s="25">
        <f t="shared" si="12"/>
        <v>280.8</v>
      </c>
      <c r="I78" s="291">
        <f t="shared" si="15"/>
        <v>10</v>
      </c>
      <c r="J78" s="53">
        <f t="shared" si="13"/>
        <v>31.200000000000003</v>
      </c>
      <c r="K78" s="25">
        <f t="shared" si="14"/>
        <v>31.199999999999989</v>
      </c>
      <c r="L78" s="17"/>
    </row>
    <row r="79" spans="1:15" ht="38.25">
      <c r="A79" s="297">
        <v>10</v>
      </c>
      <c r="B79" s="84" t="s">
        <v>595</v>
      </c>
      <c r="C79" s="313">
        <v>500</v>
      </c>
      <c r="D79" s="79" t="s">
        <v>20</v>
      </c>
      <c r="E79" s="104">
        <v>1.71</v>
      </c>
      <c r="F79" s="95">
        <f t="shared" si="11"/>
        <v>855</v>
      </c>
      <c r="G79" s="312">
        <v>450</v>
      </c>
      <c r="H79" s="25">
        <f t="shared" si="12"/>
        <v>769.5</v>
      </c>
      <c r="I79" s="291">
        <f t="shared" si="15"/>
        <v>50</v>
      </c>
      <c r="J79" s="53">
        <f t="shared" si="13"/>
        <v>17.100000000000001</v>
      </c>
      <c r="K79" s="25">
        <f t="shared" si="14"/>
        <v>85.5</v>
      </c>
      <c r="L79" s="17"/>
    </row>
    <row r="80" spans="1:15" ht="38.25">
      <c r="A80" s="297">
        <v>11</v>
      </c>
      <c r="B80" s="84" t="s">
        <v>596</v>
      </c>
      <c r="C80" s="313">
        <v>20</v>
      </c>
      <c r="D80" s="79" t="s">
        <v>20</v>
      </c>
      <c r="E80" s="83">
        <v>3.89</v>
      </c>
      <c r="F80" s="95">
        <f t="shared" si="11"/>
        <v>77.8</v>
      </c>
      <c r="G80" s="312">
        <v>10</v>
      </c>
      <c r="H80" s="25">
        <f t="shared" si="12"/>
        <v>38.9</v>
      </c>
      <c r="I80" s="291">
        <f t="shared" si="15"/>
        <v>10</v>
      </c>
      <c r="J80" s="53">
        <f t="shared" si="13"/>
        <v>38.9</v>
      </c>
      <c r="K80" s="25">
        <f t="shared" si="14"/>
        <v>38.9</v>
      </c>
      <c r="L80" s="260" t="s">
        <v>582</v>
      </c>
    </row>
    <row r="81" spans="1:12" ht="38.25">
      <c r="A81" s="297">
        <v>12</v>
      </c>
      <c r="B81" s="84" t="s">
        <v>597</v>
      </c>
      <c r="C81" s="313">
        <v>40</v>
      </c>
      <c r="D81" s="79" t="s">
        <v>20</v>
      </c>
      <c r="E81" s="83">
        <v>4.21</v>
      </c>
      <c r="F81" s="95">
        <f t="shared" si="11"/>
        <v>168.4</v>
      </c>
      <c r="G81" s="312">
        <v>70</v>
      </c>
      <c r="H81" s="25">
        <f t="shared" si="12"/>
        <v>294.7</v>
      </c>
      <c r="I81" s="295">
        <f t="shared" si="15"/>
        <v>-30</v>
      </c>
      <c r="J81" s="53">
        <f t="shared" si="13"/>
        <v>42.1</v>
      </c>
      <c r="K81" s="25">
        <f t="shared" si="14"/>
        <v>-126.29999999999998</v>
      </c>
      <c r="L81" s="315">
        <f>C83-H82</f>
        <v>956.89999999999964</v>
      </c>
    </row>
    <row r="82" spans="1:12">
      <c r="A82" s="297"/>
      <c r="B82" s="142"/>
      <c r="C82" s="86"/>
      <c r="D82" s="86"/>
      <c r="E82" s="316" t="s">
        <v>583</v>
      </c>
      <c r="F82" s="303">
        <f>SUM(F70:F81)</f>
        <v>6925.4</v>
      </c>
      <c r="G82" s="312"/>
      <c r="H82" s="262">
        <f>SUM(H70:H81)</f>
        <v>5968.5</v>
      </c>
      <c r="I82" s="317"/>
      <c r="J82" s="305"/>
      <c r="K82" s="17"/>
      <c r="L82" s="17"/>
    </row>
    <row r="83" spans="1:12">
      <c r="B83" s="318" t="s">
        <v>568</v>
      </c>
      <c r="C83" s="319">
        <v>6925.4</v>
      </c>
    </row>
    <row r="87" spans="1:12">
      <c r="A87" s="852" t="s">
        <v>598</v>
      </c>
      <c r="B87" s="852"/>
      <c r="C87" s="852"/>
      <c r="D87" s="852"/>
      <c r="E87" s="852"/>
      <c r="F87" s="852"/>
      <c r="H87" s="280" t="s">
        <v>576</v>
      </c>
    </row>
    <row r="88" spans="1:12" ht="25.5">
      <c r="A88" s="844" t="s">
        <v>305</v>
      </c>
      <c r="B88" s="844" t="s">
        <v>306</v>
      </c>
      <c r="C88" s="283" t="s">
        <v>307</v>
      </c>
      <c r="D88" s="844" t="s">
        <v>308</v>
      </c>
      <c r="E88" s="282" t="s">
        <v>309</v>
      </c>
      <c r="F88" s="283" t="s">
        <v>310</v>
      </c>
      <c r="G88" s="62" t="s">
        <v>204</v>
      </c>
      <c r="H88" s="20" t="s">
        <v>207</v>
      </c>
      <c r="I88" s="55" t="s">
        <v>363</v>
      </c>
      <c r="J88" s="55" t="s">
        <v>226</v>
      </c>
      <c r="K88" s="22" t="s">
        <v>202</v>
      </c>
      <c r="L88" s="20" t="s">
        <v>203</v>
      </c>
    </row>
    <row r="89" spans="1:12">
      <c r="A89" s="844"/>
      <c r="B89" s="844"/>
      <c r="C89" s="283" t="s">
        <v>311</v>
      </c>
      <c r="D89" s="844"/>
      <c r="E89" s="282" t="s">
        <v>312</v>
      </c>
      <c r="F89" s="283" t="s">
        <v>313</v>
      </c>
      <c r="G89" s="25"/>
      <c r="H89" s="25"/>
      <c r="I89" s="25"/>
      <c r="J89" s="53"/>
    </row>
    <row r="90" spans="1:12" ht="38.25">
      <c r="A90" s="320">
        <v>1</v>
      </c>
      <c r="B90" s="103" t="s">
        <v>599</v>
      </c>
      <c r="C90" s="89">
        <v>120</v>
      </c>
      <c r="D90" s="89" t="s">
        <v>55</v>
      </c>
      <c r="E90" s="95">
        <v>1.73</v>
      </c>
      <c r="F90" s="321">
        <f>C90*E90</f>
        <v>207.6</v>
      </c>
      <c r="G90" s="25">
        <v>120</v>
      </c>
      <c r="H90" s="74">
        <f>E90*G90</f>
        <v>207.6</v>
      </c>
      <c r="I90" s="25">
        <f>C90-G90</f>
        <v>0</v>
      </c>
      <c r="J90" s="53">
        <f>F90-H90</f>
        <v>0</v>
      </c>
      <c r="K90" s="260" t="s">
        <v>582</v>
      </c>
    </row>
    <row r="91" spans="1:12">
      <c r="A91" s="286"/>
      <c r="B91" s="322"/>
      <c r="C91" s="286"/>
      <c r="D91" s="286"/>
      <c r="E91" s="80" t="s">
        <v>583</v>
      </c>
      <c r="F91" s="314"/>
      <c r="K91" s="262">
        <f>F90-H90</f>
        <v>0</v>
      </c>
    </row>
    <row r="96" spans="1:12">
      <c r="A96" s="852" t="s">
        <v>600</v>
      </c>
      <c r="B96" s="852"/>
      <c r="C96" s="852"/>
      <c r="D96" s="852"/>
      <c r="E96" s="852"/>
      <c r="F96" s="852"/>
      <c r="G96" t="s">
        <v>601</v>
      </c>
    </row>
    <row r="97" spans="1:12" ht="25.5">
      <c r="A97" s="844" t="s">
        <v>305</v>
      </c>
      <c r="B97" s="844" t="s">
        <v>306</v>
      </c>
      <c r="C97" s="283" t="s">
        <v>307</v>
      </c>
      <c r="D97" s="844" t="s">
        <v>308</v>
      </c>
      <c r="E97" s="282" t="s">
        <v>309</v>
      </c>
      <c r="F97" s="283" t="s">
        <v>310</v>
      </c>
      <c r="G97" s="64" t="s">
        <v>204</v>
      </c>
      <c r="H97" s="30" t="s">
        <v>207</v>
      </c>
      <c r="I97" s="67" t="s">
        <v>206</v>
      </c>
      <c r="J97" s="67" t="s">
        <v>226</v>
      </c>
      <c r="K97" s="27"/>
      <c r="L97" s="30"/>
    </row>
    <row r="98" spans="1:12">
      <c r="A98" s="844"/>
      <c r="B98" s="844"/>
      <c r="C98" s="283" t="s">
        <v>311</v>
      </c>
      <c r="D98" s="844"/>
      <c r="E98" s="282" t="s">
        <v>312</v>
      </c>
      <c r="F98" s="283" t="s">
        <v>313</v>
      </c>
      <c r="G98" s="25"/>
      <c r="H98" s="25"/>
      <c r="I98" s="25"/>
      <c r="J98" s="53"/>
      <c r="K98" s="25"/>
      <c r="L98" s="25"/>
    </row>
    <row r="99" spans="1:12" ht="25.5">
      <c r="A99" s="844" t="s">
        <v>305</v>
      </c>
      <c r="B99" s="844" t="s">
        <v>306</v>
      </c>
      <c r="C99" s="283" t="s">
        <v>307</v>
      </c>
      <c r="D99" s="844" t="s">
        <v>308</v>
      </c>
      <c r="E99" s="282" t="s">
        <v>309</v>
      </c>
      <c r="F99" s="283" t="s">
        <v>310</v>
      </c>
      <c r="G99" s="25"/>
      <c r="H99" s="25"/>
      <c r="I99" s="25"/>
      <c r="J99" s="53"/>
      <c r="K99" s="25"/>
      <c r="L99" s="25"/>
    </row>
    <row r="100" spans="1:12">
      <c r="A100" s="844"/>
      <c r="B100" s="844"/>
      <c r="C100" s="283" t="s">
        <v>311</v>
      </c>
      <c r="D100" s="844"/>
      <c r="E100" s="282" t="s">
        <v>312</v>
      </c>
      <c r="F100" s="283" t="s">
        <v>313</v>
      </c>
      <c r="G100" s="25"/>
      <c r="H100" s="25"/>
      <c r="I100" s="25"/>
      <c r="J100" s="53"/>
      <c r="K100" s="25"/>
      <c r="L100" s="25"/>
    </row>
    <row r="101" spans="1:12">
      <c r="A101" s="323">
        <v>1</v>
      </c>
      <c r="B101" s="324" t="s">
        <v>315</v>
      </c>
      <c r="C101" s="325">
        <v>4</v>
      </c>
      <c r="D101" s="325" t="s">
        <v>62</v>
      </c>
      <c r="E101" s="326">
        <v>118.8</v>
      </c>
      <c r="F101" s="326">
        <f>C101*E101</f>
        <v>475.2</v>
      </c>
      <c r="G101" s="25">
        <v>4</v>
      </c>
      <c r="H101" s="25">
        <f>E101*G101</f>
        <v>475.2</v>
      </c>
      <c r="I101" s="25">
        <f>C101-G101</f>
        <v>0</v>
      </c>
      <c r="J101" s="53">
        <f>F101-H101</f>
        <v>0</v>
      </c>
      <c r="K101" s="25"/>
      <c r="L101" s="25"/>
    </row>
    <row r="102" spans="1:12" ht="25.5">
      <c r="A102" s="286">
        <v>2</v>
      </c>
      <c r="B102" s="327" t="s">
        <v>252</v>
      </c>
      <c r="C102" s="328">
        <v>5</v>
      </c>
      <c r="D102" s="328" t="s">
        <v>62</v>
      </c>
      <c r="E102" s="329">
        <v>88.56</v>
      </c>
      <c r="F102" s="330">
        <f t="shared" ref="F102:F116" si="16">C102*E102</f>
        <v>442.8</v>
      </c>
      <c r="G102" s="25">
        <v>2</v>
      </c>
      <c r="H102" s="25">
        <f t="shared" ref="H102:H116" si="17">E102*G102</f>
        <v>177.12</v>
      </c>
      <c r="I102" s="25">
        <f t="shared" ref="I102:I116" si="18">C102-G102</f>
        <v>3</v>
      </c>
      <c r="J102" s="53">
        <f t="shared" ref="J102:J116" si="19">F102-H102</f>
        <v>265.68</v>
      </c>
      <c r="K102" s="25"/>
      <c r="L102" s="25"/>
    </row>
    <row r="103" spans="1:12">
      <c r="A103" s="286">
        <v>3</v>
      </c>
      <c r="B103" s="322" t="s">
        <v>251</v>
      </c>
      <c r="C103" s="286">
        <v>2</v>
      </c>
      <c r="D103" s="286" t="s">
        <v>62</v>
      </c>
      <c r="E103" s="80">
        <v>103.68</v>
      </c>
      <c r="F103" s="314">
        <f t="shared" si="16"/>
        <v>207.36</v>
      </c>
      <c r="G103" s="25"/>
      <c r="H103" s="25">
        <f t="shared" si="17"/>
        <v>0</v>
      </c>
      <c r="I103" s="25">
        <f t="shared" si="18"/>
        <v>2</v>
      </c>
      <c r="J103" s="53">
        <f t="shared" si="19"/>
        <v>207.36</v>
      </c>
      <c r="K103" s="25"/>
      <c r="L103" s="25"/>
    </row>
    <row r="104" spans="1:12">
      <c r="A104" s="286">
        <v>4</v>
      </c>
      <c r="B104" s="322" t="s">
        <v>602</v>
      </c>
      <c r="C104" s="286">
        <v>2</v>
      </c>
      <c r="D104" s="286" t="s">
        <v>62</v>
      </c>
      <c r="E104" s="80">
        <v>88.56</v>
      </c>
      <c r="F104" s="314">
        <f t="shared" si="16"/>
        <v>177.12</v>
      </c>
      <c r="G104" s="25"/>
      <c r="H104" s="25">
        <f t="shared" si="17"/>
        <v>0</v>
      </c>
      <c r="I104" s="25">
        <f t="shared" si="18"/>
        <v>2</v>
      </c>
      <c r="J104" s="53">
        <f t="shared" si="19"/>
        <v>177.12</v>
      </c>
      <c r="K104" s="25"/>
      <c r="L104" s="25"/>
    </row>
    <row r="105" spans="1:12">
      <c r="A105" s="286">
        <v>5</v>
      </c>
      <c r="B105" s="327" t="s">
        <v>254</v>
      </c>
      <c r="C105" s="328">
        <v>2</v>
      </c>
      <c r="D105" s="328" t="s">
        <v>62</v>
      </c>
      <c r="E105" s="329">
        <v>42.12</v>
      </c>
      <c r="F105" s="330">
        <f>C105*E105</f>
        <v>84.24</v>
      </c>
      <c r="G105" s="25">
        <v>1</v>
      </c>
      <c r="H105" s="25">
        <f t="shared" si="17"/>
        <v>42.12</v>
      </c>
      <c r="I105" s="25">
        <f t="shared" si="18"/>
        <v>1</v>
      </c>
      <c r="J105" s="53">
        <f t="shared" si="19"/>
        <v>42.12</v>
      </c>
      <c r="K105" s="25"/>
      <c r="L105" s="25"/>
    </row>
    <row r="106" spans="1:12">
      <c r="A106" s="323">
        <v>6</v>
      </c>
      <c r="B106" s="331" t="s">
        <v>255</v>
      </c>
      <c r="C106" s="323">
        <v>3</v>
      </c>
      <c r="D106" s="323" t="s">
        <v>62</v>
      </c>
      <c r="E106" s="332">
        <v>54</v>
      </c>
      <c r="F106" s="326">
        <f t="shared" si="16"/>
        <v>162</v>
      </c>
      <c r="G106" s="25">
        <v>3</v>
      </c>
      <c r="H106" s="25">
        <f t="shared" si="17"/>
        <v>162</v>
      </c>
      <c r="I106" s="25">
        <f t="shared" si="18"/>
        <v>0</v>
      </c>
      <c r="J106" s="53">
        <f t="shared" si="19"/>
        <v>0</v>
      </c>
      <c r="K106" s="25"/>
      <c r="L106" s="25"/>
    </row>
    <row r="107" spans="1:12" ht="25.5">
      <c r="A107" s="286">
        <v>7</v>
      </c>
      <c r="B107" s="327" t="s">
        <v>603</v>
      </c>
      <c r="C107" s="328">
        <v>1</v>
      </c>
      <c r="D107" s="328" t="s">
        <v>62</v>
      </c>
      <c r="E107" s="329">
        <v>68.040000000000006</v>
      </c>
      <c r="F107" s="330">
        <f t="shared" si="16"/>
        <v>68.040000000000006</v>
      </c>
      <c r="G107" s="25">
        <v>1</v>
      </c>
      <c r="H107" s="25">
        <f t="shared" si="17"/>
        <v>68.040000000000006</v>
      </c>
      <c r="I107" s="25">
        <f t="shared" si="18"/>
        <v>0</v>
      </c>
      <c r="J107" s="53">
        <f t="shared" si="19"/>
        <v>0</v>
      </c>
      <c r="K107" s="25"/>
      <c r="L107" s="25"/>
    </row>
    <row r="108" spans="1:12">
      <c r="A108" s="286">
        <v>8</v>
      </c>
      <c r="B108" s="322" t="s">
        <v>256</v>
      </c>
      <c r="C108" s="286">
        <v>1</v>
      </c>
      <c r="D108" s="286" t="s">
        <v>62</v>
      </c>
      <c r="E108" s="80">
        <v>113.4</v>
      </c>
      <c r="F108" s="314">
        <f t="shared" si="16"/>
        <v>113.4</v>
      </c>
      <c r="G108" s="25"/>
      <c r="H108" s="25">
        <f t="shared" si="17"/>
        <v>0</v>
      </c>
      <c r="I108" s="25">
        <f t="shared" si="18"/>
        <v>1</v>
      </c>
      <c r="J108" s="53">
        <f t="shared" si="19"/>
        <v>113.4</v>
      </c>
      <c r="K108" s="25"/>
      <c r="L108" s="25"/>
    </row>
    <row r="109" spans="1:12">
      <c r="A109" s="286">
        <v>9</v>
      </c>
      <c r="B109" s="322" t="s">
        <v>257</v>
      </c>
      <c r="C109" s="286">
        <v>1</v>
      </c>
      <c r="D109" s="286" t="s">
        <v>62</v>
      </c>
      <c r="E109" s="80">
        <v>140</v>
      </c>
      <c r="F109" s="314">
        <f t="shared" si="16"/>
        <v>140</v>
      </c>
      <c r="G109" s="25"/>
      <c r="H109" s="25">
        <f t="shared" si="17"/>
        <v>0</v>
      </c>
      <c r="I109" s="25">
        <f t="shared" si="18"/>
        <v>1</v>
      </c>
      <c r="J109" s="53">
        <f t="shared" si="19"/>
        <v>140</v>
      </c>
      <c r="K109" s="25"/>
      <c r="L109" s="25"/>
    </row>
    <row r="110" spans="1:12">
      <c r="A110" s="286">
        <v>10</v>
      </c>
      <c r="B110" s="333" t="s">
        <v>258</v>
      </c>
      <c r="C110" s="334">
        <v>0</v>
      </c>
      <c r="D110" s="286" t="s">
        <v>62</v>
      </c>
      <c r="E110" s="80">
        <v>140.4</v>
      </c>
      <c r="F110" s="335">
        <f t="shared" si="16"/>
        <v>0</v>
      </c>
      <c r="G110" s="25"/>
      <c r="H110" s="336">
        <f t="shared" si="17"/>
        <v>0</v>
      </c>
      <c r="I110" s="25">
        <f t="shared" si="18"/>
        <v>0</v>
      </c>
      <c r="J110" s="53">
        <f t="shared" si="19"/>
        <v>0</v>
      </c>
      <c r="K110" s="25"/>
      <c r="L110" s="25"/>
    </row>
    <row r="111" spans="1:12">
      <c r="A111" s="286">
        <v>11</v>
      </c>
      <c r="B111" s="322" t="s">
        <v>259</v>
      </c>
      <c r="C111" s="286">
        <v>1</v>
      </c>
      <c r="D111" s="286" t="s">
        <v>62</v>
      </c>
      <c r="E111" s="80">
        <v>97.2</v>
      </c>
      <c r="F111" s="314">
        <f t="shared" si="16"/>
        <v>97.2</v>
      </c>
      <c r="G111" s="25"/>
      <c r="H111" s="25">
        <f t="shared" si="17"/>
        <v>0</v>
      </c>
      <c r="I111" s="25">
        <f t="shared" si="18"/>
        <v>1</v>
      </c>
      <c r="J111" s="53">
        <f t="shared" si="19"/>
        <v>97.2</v>
      </c>
      <c r="K111" s="25"/>
      <c r="L111" s="25"/>
    </row>
    <row r="112" spans="1:12" ht="25.5">
      <c r="A112" s="323">
        <v>12</v>
      </c>
      <c r="B112" s="337" t="s">
        <v>316</v>
      </c>
      <c r="C112" s="323">
        <v>1</v>
      </c>
      <c r="D112" s="323" t="s">
        <v>62</v>
      </c>
      <c r="E112" s="332">
        <v>176.04</v>
      </c>
      <c r="F112" s="326">
        <f t="shared" si="16"/>
        <v>176.04</v>
      </c>
      <c r="G112" s="25">
        <v>1</v>
      </c>
      <c r="H112" s="25">
        <f t="shared" si="17"/>
        <v>176.04</v>
      </c>
      <c r="I112" s="25">
        <f t="shared" si="18"/>
        <v>0</v>
      </c>
      <c r="J112" s="53">
        <f t="shared" si="19"/>
        <v>0</v>
      </c>
      <c r="K112" s="25"/>
      <c r="L112" s="25"/>
    </row>
    <row r="113" spans="1:12">
      <c r="A113" s="286">
        <v>13</v>
      </c>
      <c r="B113" s="333" t="s">
        <v>317</v>
      </c>
      <c r="C113" s="334">
        <v>0</v>
      </c>
      <c r="D113" s="286" t="s">
        <v>62</v>
      </c>
      <c r="E113" s="80">
        <v>232.2</v>
      </c>
      <c r="F113" s="335">
        <f t="shared" si="16"/>
        <v>0</v>
      </c>
      <c r="G113" s="25"/>
      <c r="H113" s="25">
        <f t="shared" si="17"/>
        <v>0</v>
      </c>
      <c r="I113" s="25">
        <f t="shared" si="18"/>
        <v>0</v>
      </c>
      <c r="J113" s="53">
        <f t="shared" si="19"/>
        <v>0</v>
      </c>
      <c r="K113" s="25"/>
      <c r="L113" s="25"/>
    </row>
    <row r="114" spans="1:12">
      <c r="A114" s="286">
        <v>14</v>
      </c>
      <c r="B114" s="322" t="s">
        <v>318</v>
      </c>
      <c r="C114" s="286">
        <v>1</v>
      </c>
      <c r="D114" s="286" t="s">
        <v>62</v>
      </c>
      <c r="E114" s="80">
        <v>73.44</v>
      </c>
      <c r="F114" s="314">
        <f t="shared" si="16"/>
        <v>73.44</v>
      </c>
      <c r="G114" s="25">
        <v>1</v>
      </c>
      <c r="H114" s="25">
        <f t="shared" si="17"/>
        <v>73.44</v>
      </c>
      <c r="I114" s="25">
        <f t="shared" si="18"/>
        <v>0</v>
      </c>
      <c r="J114" s="53">
        <f t="shared" si="19"/>
        <v>0</v>
      </c>
      <c r="K114" s="25"/>
      <c r="L114" s="25"/>
    </row>
    <row r="115" spans="1:12">
      <c r="A115" s="286">
        <v>15</v>
      </c>
      <c r="B115" s="322" t="s">
        <v>319</v>
      </c>
      <c r="C115" s="286">
        <v>1</v>
      </c>
      <c r="D115" s="286" t="s">
        <v>62</v>
      </c>
      <c r="E115" s="80">
        <v>99.36</v>
      </c>
      <c r="F115" s="338">
        <f t="shared" si="16"/>
        <v>99.36</v>
      </c>
      <c r="G115" s="25">
        <v>1</v>
      </c>
      <c r="H115" s="25">
        <f t="shared" si="17"/>
        <v>99.36</v>
      </c>
      <c r="I115" s="25">
        <f t="shared" si="18"/>
        <v>0</v>
      </c>
      <c r="J115" s="53">
        <f t="shared" si="19"/>
        <v>0</v>
      </c>
      <c r="K115" s="25"/>
      <c r="L115" s="25"/>
    </row>
    <row r="116" spans="1:12" ht="38.25">
      <c r="A116" s="286">
        <v>16</v>
      </c>
      <c r="B116" s="333" t="s">
        <v>320</v>
      </c>
      <c r="C116" s="334">
        <v>0</v>
      </c>
      <c r="D116" s="286" t="s">
        <v>62</v>
      </c>
      <c r="E116" s="80">
        <v>123.12</v>
      </c>
      <c r="F116" s="335">
        <f t="shared" si="16"/>
        <v>0</v>
      </c>
      <c r="G116" s="25"/>
      <c r="H116" s="25">
        <f t="shared" si="17"/>
        <v>0</v>
      </c>
      <c r="I116" s="25">
        <f t="shared" si="18"/>
        <v>0</v>
      </c>
      <c r="J116" s="53">
        <f t="shared" si="19"/>
        <v>0</v>
      </c>
      <c r="K116" s="25"/>
      <c r="L116" s="260" t="s">
        <v>582</v>
      </c>
    </row>
    <row r="117" spans="1:12">
      <c r="A117" s="339"/>
      <c r="B117" s="140"/>
      <c r="C117" s="340">
        <f>SUM(C101:C116)</f>
        <v>25</v>
      </c>
      <c r="D117" s="339"/>
      <c r="E117" s="80" t="s">
        <v>583</v>
      </c>
      <c r="F117" s="303">
        <f>SUM(F101:F116)</f>
        <v>2316.2000000000003</v>
      </c>
      <c r="G117" s="25"/>
      <c r="H117" s="262">
        <f>SUM(H101:H116)</f>
        <v>1273.32</v>
      </c>
      <c r="I117" s="53">
        <f>SUM(I100:I116)</f>
        <v>11</v>
      </c>
      <c r="J117" s="53">
        <f>SUM(J101:J116)</f>
        <v>1042.8800000000001</v>
      </c>
      <c r="K117" s="25"/>
      <c r="L117" s="262">
        <f>F117-H117</f>
        <v>1042.8800000000003</v>
      </c>
    </row>
    <row r="118" spans="1:12">
      <c r="B118"/>
    </row>
    <row r="119" spans="1:12">
      <c r="B119"/>
    </row>
    <row r="120" spans="1:12">
      <c r="B120"/>
    </row>
    <row r="121" spans="1:12">
      <c r="A121" s="852" t="s">
        <v>604</v>
      </c>
      <c r="B121" s="852"/>
      <c r="C121" s="852"/>
      <c r="D121" s="852"/>
      <c r="E121" s="852"/>
      <c r="F121" s="852"/>
      <c r="H121" s="280" t="s">
        <v>576</v>
      </c>
    </row>
    <row r="122" spans="1:12" ht="38.25">
      <c r="A122" s="844" t="s">
        <v>305</v>
      </c>
      <c r="B122" s="844" t="s">
        <v>306</v>
      </c>
      <c r="C122" s="283" t="s">
        <v>307</v>
      </c>
      <c r="D122" s="844" t="s">
        <v>308</v>
      </c>
      <c r="E122" s="282" t="s">
        <v>309</v>
      </c>
      <c r="F122" s="283" t="s">
        <v>310</v>
      </c>
      <c r="G122" s="64" t="s">
        <v>204</v>
      </c>
      <c r="H122" s="30" t="s">
        <v>207</v>
      </c>
      <c r="I122" s="284" t="s">
        <v>364</v>
      </c>
      <c r="J122" s="311" t="s">
        <v>605</v>
      </c>
      <c r="K122" s="47"/>
      <c r="L122" s="48"/>
    </row>
    <row r="123" spans="1:12">
      <c r="A123" s="844"/>
      <c r="B123" s="844"/>
      <c r="C123" s="283" t="s">
        <v>311</v>
      </c>
      <c r="D123" s="844"/>
      <c r="E123" s="282" t="s">
        <v>312</v>
      </c>
      <c r="F123" s="283" t="s">
        <v>313</v>
      </c>
      <c r="G123" s="25"/>
      <c r="H123" s="25"/>
      <c r="I123" s="304"/>
      <c r="J123" s="305"/>
      <c r="K123" s="17"/>
      <c r="L123" s="17"/>
    </row>
    <row r="124" spans="1:12" ht="63.75">
      <c r="A124" s="341">
        <v>1</v>
      </c>
      <c r="B124" s="103" t="s">
        <v>606</v>
      </c>
      <c r="C124" s="89">
        <v>1100</v>
      </c>
      <c r="D124" s="89" t="s">
        <v>62</v>
      </c>
      <c r="E124" s="342">
        <v>5.62</v>
      </c>
      <c r="F124" s="95">
        <f>C124*E124</f>
        <v>6182</v>
      </c>
      <c r="G124" s="33">
        <v>962</v>
      </c>
      <c r="H124" s="33">
        <f>E124*G124</f>
        <v>5406.4400000000005</v>
      </c>
      <c r="I124" s="304">
        <f>C124-G124</f>
        <v>138</v>
      </c>
      <c r="J124" s="53">
        <f>F124-H124</f>
        <v>775.55999999999949</v>
      </c>
      <c r="K124" s="17"/>
      <c r="L124" s="17"/>
    </row>
    <row r="125" spans="1:12" ht="63.75">
      <c r="A125" s="343">
        <v>2</v>
      </c>
      <c r="B125" s="103" t="s">
        <v>607</v>
      </c>
      <c r="C125" s="89">
        <v>200</v>
      </c>
      <c r="D125" s="89" t="s">
        <v>278</v>
      </c>
      <c r="E125" s="342">
        <v>10.15</v>
      </c>
      <c r="F125" s="95">
        <f>C125*E125</f>
        <v>2030</v>
      </c>
      <c r="G125" s="33">
        <v>150</v>
      </c>
      <c r="H125" s="25">
        <f>E125*G125</f>
        <v>1522.5</v>
      </c>
      <c r="I125" s="304">
        <f>C125-G125</f>
        <v>50</v>
      </c>
      <c r="J125" s="53">
        <f>F125-H125</f>
        <v>507.5</v>
      </c>
      <c r="K125" s="17"/>
      <c r="L125" s="17"/>
    </row>
    <row r="126" spans="1:12" ht="38.25">
      <c r="A126" s="344">
        <v>3</v>
      </c>
      <c r="B126" s="345" t="s">
        <v>321</v>
      </c>
      <c r="C126" s="346">
        <v>60</v>
      </c>
      <c r="D126" s="347" t="s">
        <v>278</v>
      </c>
      <c r="E126" s="148">
        <v>14.26</v>
      </c>
      <c r="F126" s="95">
        <f>C126*E126</f>
        <v>855.6</v>
      </c>
      <c r="G126" s="33">
        <v>20</v>
      </c>
      <c r="H126" s="25">
        <f>E126*G126</f>
        <v>285.2</v>
      </c>
      <c r="I126" s="304">
        <f>C126-G126</f>
        <v>40</v>
      </c>
      <c r="J126" s="53">
        <f>F126-H126</f>
        <v>570.40000000000009</v>
      </c>
      <c r="K126" s="17"/>
      <c r="L126" s="17"/>
    </row>
    <row r="127" spans="1:12" ht="24" customHeight="1">
      <c r="A127" s="348"/>
      <c r="B127" s="348" t="s">
        <v>583</v>
      </c>
      <c r="C127" s="349">
        <f>SUM(C124:C126)</f>
        <v>1360</v>
      </c>
      <c r="D127" s="349"/>
      <c r="E127" s="350" t="s">
        <v>583</v>
      </c>
      <c r="F127" s="351">
        <f>SUM(F124:F126)</f>
        <v>9067.6</v>
      </c>
      <c r="G127" s="25">
        <f>SUM(G124:G126)</f>
        <v>1132</v>
      </c>
      <c r="H127" s="262">
        <f>SUM(H124:H126)</f>
        <v>7214.14</v>
      </c>
      <c r="I127" s="25">
        <f>SUM(I124:I126)</f>
        <v>228</v>
      </c>
      <c r="J127" s="262">
        <f>F127-H127</f>
        <v>1853.46</v>
      </c>
    </row>
    <row r="128" spans="1:12" ht="33" customHeight="1">
      <c r="B128" s="352" t="s">
        <v>608</v>
      </c>
      <c r="C128" s="352">
        <v>9067.6</v>
      </c>
    </row>
    <row r="129" spans="1:14" ht="20.25" customHeight="1">
      <c r="B129" s="111"/>
      <c r="C129" s="111"/>
    </row>
    <row r="130" spans="1:14" ht="21" customHeight="1">
      <c r="B130" s="111"/>
      <c r="C130" s="111"/>
    </row>
    <row r="131" spans="1:14">
      <c r="A131" s="852" t="s">
        <v>609</v>
      </c>
      <c r="B131" s="852"/>
      <c r="C131" s="852"/>
      <c r="D131" s="852"/>
      <c r="E131" s="852"/>
      <c r="F131" s="852"/>
      <c r="H131" s="280" t="s">
        <v>576</v>
      </c>
    </row>
    <row r="132" spans="1:14" ht="38.25">
      <c r="A132" s="844" t="s">
        <v>305</v>
      </c>
      <c r="B132" s="844" t="s">
        <v>306</v>
      </c>
      <c r="C132" s="283" t="s">
        <v>307</v>
      </c>
      <c r="D132" s="844" t="s">
        <v>308</v>
      </c>
      <c r="E132" s="282" t="s">
        <v>309</v>
      </c>
      <c r="F132" s="283" t="s">
        <v>310</v>
      </c>
      <c r="G132" s="64" t="s">
        <v>204</v>
      </c>
      <c r="H132" s="30" t="s">
        <v>207</v>
      </c>
      <c r="I132" s="67" t="s">
        <v>364</v>
      </c>
      <c r="J132" s="67" t="s">
        <v>226</v>
      </c>
      <c r="K132" s="27"/>
      <c r="L132" s="30"/>
    </row>
    <row r="133" spans="1:14">
      <c r="A133" s="844"/>
      <c r="B133" s="844"/>
      <c r="C133" s="283" t="s">
        <v>311</v>
      </c>
      <c r="D133" s="844"/>
      <c r="E133" s="282" t="s">
        <v>312</v>
      </c>
      <c r="F133" s="283" t="s">
        <v>313</v>
      </c>
      <c r="G133" s="25"/>
      <c r="H133" s="25"/>
      <c r="I133" s="25"/>
      <c r="J133" s="53"/>
      <c r="K133" s="25"/>
      <c r="L133" s="25"/>
    </row>
    <row r="134" spans="1:14" ht="38.25">
      <c r="A134" s="341">
        <v>1</v>
      </c>
      <c r="B134" s="353" t="s">
        <v>322</v>
      </c>
      <c r="C134" s="341">
        <v>60</v>
      </c>
      <c r="D134" s="341" t="s">
        <v>278</v>
      </c>
      <c r="E134" s="354">
        <v>7.37</v>
      </c>
      <c r="F134" s="353">
        <f t="shared" ref="F134:F139" si="20">C134*E134</f>
        <v>442.2</v>
      </c>
      <c r="G134" s="25">
        <v>0</v>
      </c>
      <c r="H134" s="25">
        <f t="shared" ref="H134:H139" si="21">E134*G134</f>
        <v>0</v>
      </c>
      <c r="I134" s="25">
        <f t="shared" ref="I134:I139" si="22">C134-G134</f>
        <v>60</v>
      </c>
      <c r="J134" s="53">
        <f t="shared" ref="J134:J139" si="23">F134-H134</f>
        <v>442.2</v>
      </c>
      <c r="K134" s="25"/>
      <c r="L134" s="25"/>
    </row>
    <row r="135" spans="1:14" ht="51">
      <c r="A135" s="286">
        <v>2</v>
      </c>
      <c r="B135" s="355" t="s">
        <v>610</v>
      </c>
      <c r="C135" s="286">
        <v>50</v>
      </c>
      <c r="D135" s="286" t="s">
        <v>278</v>
      </c>
      <c r="E135" s="79">
        <v>3.82</v>
      </c>
      <c r="F135" s="353">
        <f t="shared" si="20"/>
        <v>191</v>
      </c>
      <c r="G135" s="25">
        <v>50</v>
      </c>
      <c r="H135" s="25">
        <f t="shared" si="21"/>
        <v>191</v>
      </c>
      <c r="I135" s="25">
        <f t="shared" si="22"/>
        <v>0</v>
      </c>
      <c r="J135" s="53">
        <f t="shared" si="23"/>
        <v>0</v>
      </c>
      <c r="K135" s="25"/>
      <c r="L135" s="25"/>
    </row>
    <row r="136" spans="1:14" ht="51">
      <c r="A136" s="286">
        <v>3</v>
      </c>
      <c r="B136" s="355" t="s">
        <v>611</v>
      </c>
      <c r="C136" s="286">
        <v>150</v>
      </c>
      <c r="D136" s="286" t="s">
        <v>278</v>
      </c>
      <c r="E136" s="79">
        <v>3.82</v>
      </c>
      <c r="F136" s="353">
        <f t="shared" si="20"/>
        <v>573</v>
      </c>
      <c r="G136" s="25">
        <v>150</v>
      </c>
      <c r="H136" s="25">
        <f t="shared" si="21"/>
        <v>573</v>
      </c>
      <c r="I136" s="25">
        <f t="shared" si="22"/>
        <v>0</v>
      </c>
      <c r="J136" s="53">
        <f t="shared" si="23"/>
        <v>0</v>
      </c>
      <c r="K136" s="25"/>
      <c r="L136" s="25"/>
    </row>
    <row r="137" spans="1:14" ht="38.25">
      <c r="A137" s="79">
        <v>4</v>
      </c>
      <c r="B137" s="130" t="s">
        <v>612</v>
      </c>
      <c r="C137" s="79">
        <v>100</v>
      </c>
      <c r="D137" s="79" t="s">
        <v>278</v>
      </c>
      <c r="E137" s="79">
        <v>6.74</v>
      </c>
      <c r="F137" s="112">
        <f t="shared" si="20"/>
        <v>674</v>
      </c>
      <c r="G137" s="33">
        <v>100</v>
      </c>
      <c r="H137" s="25">
        <f t="shared" si="21"/>
        <v>674</v>
      </c>
      <c r="I137" s="25">
        <f t="shared" si="22"/>
        <v>0</v>
      </c>
      <c r="J137" s="53">
        <f t="shared" si="23"/>
        <v>0</v>
      </c>
      <c r="K137" s="25"/>
      <c r="L137" s="25"/>
    </row>
    <row r="138" spans="1:14" ht="38.25">
      <c r="A138" s="297">
        <v>5</v>
      </c>
      <c r="B138" s="356" t="s">
        <v>366</v>
      </c>
      <c r="C138" s="113">
        <v>50</v>
      </c>
      <c r="D138" s="113" t="s">
        <v>278</v>
      </c>
      <c r="E138" s="357">
        <v>10.56</v>
      </c>
      <c r="F138" s="112">
        <f t="shared" si="20"/>
        <v>528</v>
      </c>
      <c r="G138" s="33">
        <v>50</v>
      </c>
      <c r="H138" s="25">
        <f t="shared" si="21"/>
        <v>528</v>
      </c>
      <c r="I138" s="25">
        <f t="shared" si="22"/>
        <v>0</v>
      </c>
      <c r="J138" s="53">
        <f t="shared" si="23"/>
        <v>0</v>
      </c>
      <c r="K138" s="25"/>
      <c r="L138" s="25"/>
      <c r="N138" s="358" t="s">
        <v>567</v>
      </c>
    </row>
    <row r="139" spans="1:14" ht="76.5">
      <c r="A139" s="359">
        <v>6</v>
      </c>
      <c r="B139" s="360" t="s">
        <v>367</v>
      </c>
      <c r="C139" s="359">
        <v>800</v>
      </c>
      <c r="D139" s="359" t="s">
        <v>278</v>
      </c>
      <c r="E139" s="361">
        <v>1.4</v>
      </c>
      <c r="F139" s="353">
        <f t="shared" si="20"/>
        <v>1120</v>
      </c>
      <c r="G139" s="25">
        <v>200</v>
      </c>
      <c r="H139" s="25">
        <f t="shared" si="21"/>
        <v>280</v>
      </c>
      <c r="I139" s="25">
        <f t="shared" si="22"/>
        <v>600</v>
      </c>
      <c r="J139" s="53">
        <f t="shared" si="23"/>
        <v>840</v>
      </c>
      <c r="K139" s="25"/>
      <c r="L139" s="25"/>
      <c r="N139" s="72">
        <f>C141-H140</f>
        <v>1282.1999999999998</v>
      </c>
    </row>
    <row r="140" spans="1:14">
      <c r="A140" s="362"/>
      <c r="B140" s="91"/>
      <c r="C140" s="362"/>
      <c r="D140" s="362"/>
      <c r="E140" s="363" t="s">
        <v>583</v>
      </c>
      <c r="F140" s="303">
        <f>SUM(F134:F139)</f>
        <v>3528.2</v>
      </c>
      <c r="G140" s="25"/>
      <c r="H140" s="262">
        <f>SUM(H134:H139)</f>
        <v>2246</v>
      </c>
      <c r="I140" s="25"/>
      <c r="J140" s="262">
        <f>SUM(J134:J139)</f>
        <v>1282.2</v>
      </c>
    </row>
    <row r="141" spans="1:14">
      <c r="A141" s="362"/>
      <c r="B141" s="352" t="s">
        <v>608</v>
      </c>
      <c r="C141" s="364">
        <v>3528.2</v>
      </c>
      <c r="D141" s="362"/>
      <c r="E141" s="85"/>
      <c r="F141" s="85"/>
    </row>
    <row r="142" spans="1:14">
      <c r="A142" s="339"/>
      <c r="B142" s="140"/>
      <c r="C142" s="339"/>
      <c r="D142" s="339"/>
      <c r="E142" s="85"/>
      <c r="F142" s="85"/>
    </row>
    <row r="143" spans="1:14">
      <c r="A143" s="339"/>
      <c r="B143" s="140"/>
      <c r="C143" s="339"/>
      <c r="D143" s="339"/>
      <c r="E143" s="85"/>
      <c r="F143" s="85"/>
    </row>
    <row r="144" spans="1:14">
      <c r="A144" s="339"/>
      <c r="B144" s="140"/>
      <c r="C144" s="339"/>
      <c r="D144" s="339"/>
      <c r="E144" s="85"/>
      <c r="F144" s="85"/>
    </row>
    <row r="145" spans="1:12">
      <c r="A145" s="852" t="s">
        <v>613</v>
      </c>
      <c r="B145" s="852"/>
      <c r="C145" s="852"/>
      <c r="D145" s="852"/>
      <c r="E145" s="852"/>
      <c r="F145" s="852"/>
      <c r="G145" s="280" t="s">
        <v>614</v>
      </c>
      <c r="H145" s="280"/>
    </row>
    <row r="146" spans="1:12" ht="25.5">
      <c r="A146" s="844" t="s">
        <v>305</v>
      </c>
      <c r="B146" s="844" t="s">
        <v>306</v>
      </c>
      <c r="C146" s="283" t="s">
        <v>307</v>
      </c>
      <c r="D146" s="844" t="s">
        <v>308</v>
      </c>
      <c r="E146" s="282" t="s">
        <v>309</v>
      </c>
      <c r="F146" s="283" t="s">
        <v>310</v>
      </c>
      <c r="G146" s="64" t="s">
        <v>204</v>
      </c>
      <c r="H146" s="30" t="s">
        <v>207</v>
      </c>
      <c r="I146" s="67" t="s">
        <v>262</v>
      </c>
      <c r="J146" s="67" t="s">
        <v>226</v>
      </c>
      <c r="K146" s="27"/>
      <c r="L146" s="30"/>
    </row>
    <row r="147" spans="1:12">
      <c r="A147" s="844"/>
      <c r="B147" s="844"/>
      <c r="C147" s="283" t="s">
        <v>311</v>
      </c>
      <c r="D147" s="844"/>
      <c r="E147" s="282" t="s">
        <v>312</v>
      </c>
      <c r="F147" s="283" t="s">
        <v>313</v>
      </c>
      <c r="G147" s="25"/>
      <c r="H147" s="25"/>
      <c r="I147" s="25"/>
      <c r="J147" s="53"/>
      <c r="K147" s="25"/>
      <c r="L147" s="25"/>
    </row>
    <row r="148" spans="1:12">
      <c r="A148" s="861" t="s">
        <v>615</v>
      </c>
      <c r="B148" s="862"/>
      <c r="C148" s="341"/>
      <c r="D148" s="341"/>
      <c r="E148" s="314"/>
      <c r="F148" s="314"/>
      <c r="G148" s="57" t="s">
        <v>614</v>
      </c>
      <c r="H148" s="57"/>
      <c r="I148" s="25"/>
      <c r="J148" s="53"/>
      <c r="K148" s="25"/>
      <c r="L148" s="25"/>
    </row>
    <row r="149" spans="1:12">
      <c r="A149" s="286">
        <v>1</v>
      </c>
      <c r="B149" s="327" t="s">
        <v>616</v>
      </c>
      <c r="C149" s="328">
        <v>15</v>
      </c>
      <c r="D149" s="328" t="s">
        <v>92</v>
      </c>
      <c r="E149" s="329">
        <v>41.68</v>
      </c>
      <c r="F149" s="329">
        <f>C149*E149</f>
        <v>625.20000000000005</v>
      </c>
      <c r="G149" s="25">
        <v>8</v>
      </c>
      <c r="H149" s="25">
        <f>E149*G149</f>
        <v>333.44</v>
      </c>
      <c r="I149" s="25">
        <f>C149-G149</f>
        <v>7</v>
      </c>
      <c r="J149" s="53">
        <f>F149-H149</f>
        <v>291.76000000000005</v>
      </c>
      <c r="K149" s="25"/>
      <c r="L149" s="25"/>
    </row>
    <row r="150" spans="1:12">
      <c r="A150" s="286">
        <v>2</v>
      </c>
      <c r="B150" s="327" t="s">
        <v>617</v>
      </c>
      <c r="C150" s="328">
        <v>10</v>
      </c>
      <c r="D150" s="328" t="s">
        <v>92</v>
      </c>
      <c r="E150" s="329">
        <v>41.68</v>
      </c>
      <c r="F150" s="329">
        <f>C150*E150</f>
        <v>416.8</v>
      </c>
      <c r="G150" s="25">
        <v>8</v>
      </c>
      <c r="H150" s="25">
        <f t="shared" ref="H150:H157" si="24">E150*G150</f>
        <v>333.44</v>
      </c>
      <c r="I150" s="25">
        <f t="shared" ref="I150:I157" si="25">C150-G150</f>
        <v>2</v>
      </c>
      <c r="J150" s="53">
        <f t="shared" ref="J150:J157" si="26">F150-H150</f>
        <v>83.360000000000014</v>
      </c>
      <c r="K150" s="25"/>
      <c r="L150" s="25"/>
    </row>
    <row r="151" spans="1:12">
      <c r="A151" s="286">
        <v>3</v>
      </c>
      <c r="B151" s="327" t="s">
        <v>94</v>
      </c>
      <c r="C151" s="328">
        <v>10</v>
      </c>
      <c r="D151" s="328" t="s">
        <v>92</v>
      </c>
      <c r="E151" s="329">
        <v>41.68</v>
      </c>
      <c r="F151" s="329">
        <f>C151*E151</f>
        <v>416.8</v>
      </c>
      <c r="G151" s="25">
        <v>8</v>
      </c>
      <c r="H151" s="25">
        <f t="shared" si="24"/>
        <v>333.44</v>
      </c>
      <c r="I151" s="25">
        <f t="shared" si="25"/>
        <v>2</v>
      </c>
      <c r="J151" s="53">
        <f t="shared" si="26"/>
        <v>83.360000000000014</v>
      </c>
      <c r="K151" s="25"/>
      <c r="L151" s="25"/>
    </row>
    <row r="152" spans="1:12">
      <c r="A152" s="286">
        <v>4</v>
      </c>
      <c r="B152" s="327" t="s">
        <v>95</v>
      </c>
      <c r="C152" s="328">
        <v>10</v>
      </c>
      <c r="D152" s="328" t="s">
        <v>92</v>
      </c>
      <c r="E152" s="329">
        <v>41.68</v>
      </c>
      <c r="F152" s="329">
        <f>C152*E152</f>
        <v>416.8</v>
      </c>
      <c r="G152" s="25">
        <v>8</v>
      </c>
      <c r="H152" s="25">
        <f t="shared" si="24"/>
        <v>333.44</v>
      </c>
      <c r="I152" s="25">
        <f t="shared" si="25"/>
        <v>2</v>
      </c>
      <c r="J152" s="53">
        <f t="shared" si="26"/>
        <v>83.360000000000014</v>
      </c>
      <c r="K152" s="25"/>
      <c r="L152" s="25"/>
    </row>
    <row r="153" spans="1:12">
      <c r="A153" s="286">
        <v>5</v>
      </c>
      <c r="B153" s="327" t="s">
        <v>96</v>
      </c>
      <c r="C153" s="328">
        <v>10</v>
      </c>
      <c r="D153" s="328" t="s">
        <v>92</v>
      </c>
      <c r="E153" s="329">
        <v>41.68</v>
      </c>
      <c r="F153" s="329">
        <f>C153*E153</f>
        <v>416.8</v>
      </c>
      <c r="G153" s="25">
        <v>8</v>
      </c>
      <c r="H153" s="25">
        <f t="shared" si="24"/>
        <v>333.44</v>
      </c>
      <c r="I153" s="25">
        <f t="shared" si="25"/>
        <v>2</v>
      </c>
      <c r="J153" s="53">
        <f t="shared" si="26"/>
        <v>83.360000000000014</v>
      </c>
      <c r="K153" s="25"/>
      <c r="L153" s="25"/>
    </row>
    <row r="154" spans="1:12">
      <c r="A154" s="861" t="s">
        <v>323</v>
      </c>
      <c r="B154" s="862"/>
      <c r="C154" s="286"/>
      <c r="D154" s="286"/>
      <c r="E154" s="80"/>
      <c r="F154" s="80"/>
      <c r="G154" s="57" t="s">
        <v>614</v>
      </c>
      <c r="H154" s="57"/>
      <c r="I154" s="25"/>
      <c r="J154" s="53"/>
      <c r="K154" s="25"/>
      <c r="L154" s="25"/>
    </row>
    <row r="155" spans="1:12">
      <c r="A155" s="286">
        <v>6</v>
      </c>
      <c r="B155" s="327" t="s">
        <v>368</v>
      </c>
      <c r="C155" s="328">
        <v>10</v>
      </c>
      <c r="D155" s="328" t="s">
        <v>92</v>
      </c>
      <c r="E155" s="329">
        <v>54</v>
      </c>
      <c r="F155" s="80">
        <f>C155*E155</f>
        <v>540</v>
      </c>
      <c r="G155" s="25">
        <v>10</v>
      </c>
      <c r="H155" s="25">
        <f t="shared" si="24"/>
        <v>540</v>
      </c>
      <c r="I155" s="25">
        <f t="shared" si="25"/>
        <v>0</v>
      </c>
      <c r="J155" s="53">
        <f t="shared" si="26"/>
        <v>0</v>
      </c>
      <c r="K155" s="25"/>
      <c r="L155" s="25"/>
    </row>
    <row r="156" spans="1:12">
      <c r="A156" s="286">
        <v>7</v>
      </c>
      <c r="B156" s="327" t="s">
        <v>324</v>
      </c>
      <c r="C156" s="328">
        <v>10</v>
      </c>
      <c r="D156" s="328" t="s">
        <v>92</v>
      </c>
      <c r="E156" s="329">
        <v>54</v>
      </c>
      <c r="F156" s="80">
        <f>C156*E156</f>
        <v>540</v>
      </c>
      <c r="G156" s="25">
        <v>10</v>
      </c>
      <c r="H156" s="25">
        <f t="shared" si="24"/>
        <v>540</v>
      </c>
      <c r="I156" s="25">
        <f t="shared" si="25"/>
        <v>0</v>
      </c>
      <c r="J156" s="53">
        <f t="shared" si="26"/>
        <v>0</v>
      </c>
      <c r="K156" s="25"/>
      <c r="L156" s="25"/>
    </row>
    <row r="157" spans="1:12">
      <c r="A157" s="286">
        <v>8</v>
      </c>
      <c r="B157" s="327" t="s">
        <v>325</v>
      </c>
      <c r="C157" s="328">
        <v>10</v>
      </c>
      <c r="D157" s="328" t="s">
        <v>92</v>
      </c>
      <c r="E157" s="329">
        <v>54</v>
      </c>
      <c r="F157" s="80">
        <f>C157*E157</f>
        <v>540</v>
      </c>
      <c r="G157" s="25">
        <v>10</v>
      </c>
      <c r="H157" s="25">
        <f t="shared" si="24"/>
        <v>540</v>
      </c>
      <c r="I157" s="25">
        <f t="shared" si="25"/>
        <v>0</v>
      </c>
      <c r="J157" s="53">
        <f t="shared" si="26"/>
        <v>0</v>
      </c>
      <c r="K157" s="25"/>
      <c r="L157" s="25"/>
    </row>
    <row r="158" spans="1:12">
      <c r="A158" s="339"/>
      <c r="B158" s="140"/>
      <c r="C158" s="339"/>
      <c r="D158" s="339"/>
      <c r="E158" s="85" t="s">
        <v>326</v>
      </c>
      <c r="F158" s="85">
        <f>SUM(F149:F157)</f>
        <v>3912.4</v>
      </c>
      <c r="H158" s="36">
        <f>SUM(H149:H157)</f>
        <v>3287.2</v>
      </c>
      <c r="J158" s="73">
        <f>SUM(J149:J157)</f>
        <v>625.20000000000016</v>
      </c>
    </row>
    <row r="159" spans="1:12">
      <c r="A159" s="339"/>
      <c r="B159" s="140"/>
      <c r="C159" s="339"/>
      <c r="D159" s="339"/>
      <c r="E159" s="85"/>
      <c r="F159" s="85"/>
    </row>
    <row r="160" spans="1:12">
      <c r="A160" s="339"/>
      <c r="B160" s="140"/>
      <c r="C160" s="339"/>
      <c r="D160" s="339"/>
      <c r="E160" s="85"/>
      <c r="F160" s="85"/>
    </row>
    <row r="161" spans="1:12">
      <c r="A161" s="339"/>
      <c r="B161" s="140"/>
      <c r="C161" s="339"/>
      <c r="D161" s="339"/>
      <c r="E161" s="85"/>
      <c r="F161" s="85"/>
    </row>
    <row r="162" spans="1:12">
      <c r="A162" s="858" t="s">
        <v>618</v>
      </c>
      <c r="B162" s="858"/>
      <c r="C162" s="858"/>
      <c r="D162" s="858"/>
      <c r="E162" s="858"/>
      <c r="F162" s="858"/>
      <c r="G162" s="57" t="s">
        <v>614</v>
      </c>
      <c r="H162" s="280"/>
    </row>
    <row r="163" spans="1:12" ht="25.5">
      <c r="A163" s="844" t="s">
        <v>305</v>
      </c>
      <c r="B163" s="844" t="s">
        <v>306</v>
      </c>
      <c r="C163" s="283" t="s">
        <v>371</v>
      </c>
      <c r="D163" s="844" t="s">
        <v>308</v>
      </c>
      <c r="E163" s="282" t="s">
        <v>309</v>
      </c>
      <c r="F163" s="283" t="s">
        <v>310</v>
      </c>
      <c r="G163" s="64" t="s">
        <v>204</v>
      </c>
      <c r="H163" s="30" t="s">
        <v>207</v>
      </c>
      <c r="I163" s="67" t="s">
        <v>206</v>
      </c>
      <c r="J163" s="67" t="s">
        <v>201</v>
      </c>
      <c r="K163" s="27" t="s">
        <v>202</v>
      </c>
      <c r="L163" s="30" t="s">
        <v>203</v>
      </c>
    </row>
    <row r="164" spans="1:12">
      <c r="A164" s="844"/>
      <c r="B164" s="844"/>
      <c r="C164" s="283" t="s">
        <v>311</v>
      </c>
      <c r="D164" s="844"/>
      <c r="E164" s="282" t="s">
        <v>312</v>
      </c>
      <c r="F164" s="283" t="s">
        <v>313</v>
      </c>
      <c r="G164" s="25"/>
      <c r="H164" s="25"/>
      <c r="I164" s="25"/>
      <c r="J164" s="53"/>
      <c r="K164" s="25"/>
      <c r="L164" s="25"/>
    </row>
    <row r="165" spans="1:12" ht="30" customHeight="1">
      <c r="A165" s="859" t="s">
        <v>327</v>
      </c>
      <c r="B165" s="860"/>
      <c r="C165" s="286">
        <v>80</v>
      </c>
      <c r="D165" s="286" t="s">
        <v>231</v>
      </c>
      <c r="E165" s="80">
        <v>7.5</v>
      </c>
      <c r="F165" s="80">
        <f>C165*E165</f>
        <v>600</v>
      </c>
      <c r="G165" s="25"/>
      <c r="H165" s="25"/>
      <c r="I165" s="25"/>
      <c r="J165" s="53"/>
      <c r="K165" s="25"/>
      <c r="L165" s="25"/>
    </row>
    <row r="166" spans="1:12">
      <c r="A166" s="339"/>
      <c r="B166" s="140"/>
      <c r="C166" s="339"/>
      <c r="D166" s="339"/>
      <c r="E166" s="85" t="s">
        <v>326</v>
      </c>
      <c r="F166" s="80">
        <v>600</v>
      </c>
    </row>
    <row r="167" spans="1:12">
      <c r="A167" s="365"/>
      <c r="B167" s="140"/>
      <c r="C167" s="339"/>
      <c r="D167" s="339"/>
      <c r="E167" s="85"/>
      <c r="F167" s="85"/>
    </row>
    <row r="168" spans="1:12">
      <c r="A168" s="365"/>
      <c r="B168" s="140"/>
      <c r="C168" s="339"/>
      <c r="D168" s="339"/>
      <c r="E168" s="85"/>
      <c r="F168" s="85"/>
    </row>
    <row r="169" spans="1:12">
      <c r="A169" s="365"/>
      <c r="B169" s="140"/>
      <c r="C169" s="339"/>
      <c r="D169" s="339"/>
      <c r="E169" s="85"/>
      <c r="F169" s="85"/>
    </row>
    <row r="170" spans="1:12">
      <c r="A170" s="852" t="s">
        <v>619</v>
      </c>
      <c r="B170" s="852"/>
      <c r="C170" s="852"/>
      <c r="D170" s="852"/>
      <c r="E170" s="852"/>
      <c r="F170" s="852"/>
      <c r="G170" s="280" t="s">
        <v>620</v>
      </c>
    </row>
    <row r="171" spans="1:12" ht="25.5">
      <c r="A171" s="844" t="s">
        <v>305</v>
      </c>
      <c r="B171" s="844" t="s">
        <v>306</v>
      </c>
      <c r="C171" s="283" t="s">
        <v>307</v>
      </c>
      <c r="D171" s="844" t="s">
        <v>308</v>
      </c>
      <c r="E171" s="282" t="s">
        <v>309</v>
      </c>
      <c r="F171" s="283" t="s">
        <v>310</v>
      </c>
      <c r="G171" s="64" t="s">
        <v>204</v>
      </c>
      <c r="H171" s="30" t="s">
        <v>207</v>
      </c>
      <c r="I171" s="67" t="s">
        <v>206</v>
      </c>
      <c r="J171" s="67" t="s">
        <v>226</v>
      </c>
      <c r="K171" s="27" t="s">
        <v>202</v>
      </c>
      <c r="L171" s="30" t="s">
        <v>203</v>
      </c>
    </row>
    <row r="172" spans="1:12">
      <c r="A172" s="844"/>
      <c r="B172" s="844"/>
      <c r="C172" s="283" t="s">
        <v>311</v>
      </c>
      <c r="D172" s="844"/>
      <c r="E172" s="282" t="s">
        <v>312</v>
      </c>
      <c r="F172" s="283" t="s">
        <v>313</v>
      </c>
      <c r="G172" s="25"/>
      <c r="H172" s="25"/>
      <c r="I172" s="25"/>
      <c r="J172" s="53"/>
      <c r="K172" s="25"/>
      <c r="L172" s="25"/>
    </row>
    <row r="173" spans="1:12">
      <c r="A173" s="341">
        <v>1</v>
      </c>
      <c r="B173" s="366" t="s">
        <v>328</v>
      </c>
      <c r="C173" s="367">
        <v>15</v>
      </c>
      <c r="D173" s="367" t="s">
        <v>92</v>
      </c>
      <c r="E173" s="368">
        <v>24.4</v>
      </c>
      <c r="F173" s="369">
        <f t="shared" ref="F173:F179" si="27">C173*E173</f>
        <v>366</v>
      </c>
      <c r="G173" s="25">
        <v>5</v>
      </c>
      <c r="H173" s="25">
        <f>E173*G173</f>
        <v>122</v>
      </c>
      <c r="I173" s="25">
        <f>C173-G173</f>
        <v>10</v>
      </c>
      <c r="J173" s="53">
        <f>F173-H173</f>
        <v>244</v>
      </c>
      <c r="K173" s="25"/>
      <c r="L173" s="25"/>
    </row>
    <row r="174" spans="1:12">
      <c r="A174" s="286">
        <v>2</v>
      </c>
      <c r="B174" s="370" t="s">
        <v>329</v>
      </c>
      <c r="C174" s="371">
        <v>10</v>
      </c>
      <c r="D174" s="371" t="s">
        <v>92</v>
      </c>
      <c r="E174" s="368">
        <v>24.4</v>
      </c>
      <c r="F174" s="369">
        <f t="shared" si="27"/>
        <v>244</v>
      </c>
      <c r="G174" s="25">
        <v>5</v>
      </c>
      <c r="H174" s="25">
        <f t="shared" ref="H174:H179" si="28">E174*G174</f>
        <v>122</v>
      </c>
      <c r="I174" s="25">
        <f t="shared" ref="I174:I179" si="29">C174-G174</f>
        <v>5</v>
      </c>
      <c r="J174" s="53">
        <f t="shared" ref="J174:J179" si="30">F174-H174</f>
        <v>122</v>
      </c>
      <c r="K174" s="25"/>
      <c r="L174" s="25"/>
    </row>
    <row r="175" spans="1:12">
      <c r="A175" s="286">
        <v>3</v>
      </c>
      <c r="B175" s="370" t="s">
        <v>330</v>
      </c>
      <c r="C175" s="371">
        <v>10</v>
      </c>
      <c r="D175" s="371" t="s">
        <v>92</v>
      </c>
      <c r="E175" s="368">
        <v>24.4</v>
      </c>
      <c r="F175" s="369">
        <f t="shared" si="27"/>
        <v>244</v>
      </c>
      <c r="G175" s="25">
        <v>5</v>
      </c>
      <c r="H175" s="25">
        <f t="shared" si="28"/>
        <v>122</v>
      </c>
      <c r="I175" s="25">
        <f t="shared" si="29"/>
        <v>5</v>
      </c>
      <c r="J175" s="53">
        <f t="shared" si="30"/>
        <v>122</v>
      </c>
      <c r="K175" s="25"/>
      <c r="L175" s="25"/>
    </row>
    <row r="176" spans="1:12">
      <c r="A176" s="286">
        <v>4</v>
      </c>
      <c r="B176" s="370" t="s">
        <v>331</v>
      </c>
      <c r="C176" s="371">
        <v>10</v>
      </c>
      <c r="D176" s="371" t="s">
        <v>92</v>
      </c>
      <c r="E176" s="368">
        <v>24.4</v>
      </c>
      <c r="F176" s="369">
        <f t="shared" si="27"/>
        <v>244</v>
      </c>
      <c r="G176" s="25">
        <v>5</v>
      </c>
      <c r="H176" s="25">
        <f t="shared" si="28"/>
        <v>122</v>
      </c>
      <c r="I176" s="25">
        <f t="shared" si="29"/>
        <v>5</v>
      </c>
      <c r="J176" s="53">
        <f t="shared" si="30"/>
        <v>122</v>
      </c>
      <c r="K176" s="25"/>
      <c r="L176" s="25"/>
    </row>
    <row r="177" spans="1:12">
      <c r="A177" s="286">
        <v>5</v>
      </c>
      <c r="B177" s="370" t="s">
        <v>332</v>
      </c>
      <c r="C177" s="371">
        <v>10</v>
      </c>
      <c r="D177" s="371" t="s">
        <v>92</v>
      </c>
      <c r="E177" s="368">
        <v>24.4</v>
      </c>
      <c r="F177" s="369">
        <f t="shared" si="27"/>
        <v>244</v>
      </c>
      <c r="G177" s="25">
        <v>5</v>
      </c>
      <c r="H177" s="25">
        <f t="shared" si="28"/>
        <v>122</v>
      </c>
      <c r="I177" s="25">
        <f t="shared" si="29"/>
        <v>5</v>
      </c>
      <c r="J177" s="53">
        <f t="shared" si="30"/>
        <v>122</v>
      </c>
      <c r="K177" s="25"/>
      <c r="L177" s="25"/>
    </row>
    <row r="178" spans="1:12">
      <c r="A178" s="286">
        <v>6</v>
      </c>
      <c r="B178" s="370" t="s">
        <v>109</v>
      </c>
      <c r="C178" s="371">
        <v>5</v>
      </c>
      <c r="D178" s="371" t="s">
        <v>92</v>
      </c>
      <c r="E178" s="368">
        <v>24.4</v>
      </c>
      <c r="F178" s="369">
        <f t="shared" si="27"/>
        <v>122</v>
      </c>
      <c r="G178" s="25">
        <v>5</v>
      </c>
      <c r="H178" s="25">
        <f t="shared" si="28"/>
        <v>122</v>
      </c>
      <c r="I178" s="25">
        <f t="shared" si="29"/>
        <v>0</v>
      </c>
      <c r="J178" s="53">
        <f t="shared" si="30"/>
        <v>0</v>
      </c>
      <c r="K178" s="25"/>
      <c r="L178" s="25"/>
    </row>
    <row r="179" spans="1:12">
      <c r="A179" s="286">
        <v>7</v>
      </c>
      <c r="B179" s="370" t="s">
        <v>110</v>
      </c>
      <c r="C179" s="371">
        <v>5</v>
      </c>
      <c r="D179" s="371" t="s">
        <v>92</v>
      </c>
      <c r="E179" s="368">
        <v>24.4</v>
      </c>
      <c r="F179" s="369">
        <f t="shared" si="27"/>
        <v>122</v>
      </c>
      <c r="G179" s="25">
        <v>5</v>
      </c>
      <c r="H179" s="25">
        <f t="shared" si="28"/>
        <v>122</v>
      </c>
      <c r="I179" s="25">
        <f t="shared" si="29"/>
        <v>0</v>
      </c>
      <c r="J179" s="53">
        <f t="shared" si="30"/>
        <v>0</v>
      </c>
      <c r="K179" s="25"/>
      <c r="L179" s="25"/>
    </row>
    <row r="180" spans="1:12">
      <c r="A180" s="339"/>
      <c r="B180" s="140"/>
      <c r="C180" s="339"/>
      <c r="D180" s="339"/>
      <c r="E180" s="303" t="s">
        <v>326</v>
      </c>
      <c r="F180" s="303">
        <f>SUM(F173:F179)</f>
        <v>1586</v>
      </c>
      <c r="G180" s="262">
        <f>SUM(G173:G179)</f>
        <v>35</v>
      </c>
      <c r="H180" s="262">
        <f>SUM(H173:H179)</f>
        <v>854</v>
      </c>
      <c r="I180" s="262">
        <f>SUM(I173:I179)</f>
        <v>30</v>
      </c>
      <c r="J180" s="53">
        <f>SUM(J173:J179)</f>
        <v>732</v>
      </c>
    </row>
    <row r="181" spans="1:12">
      <c r="A181" s="339"/>
      <c r="B181" s="140"/>
      <c r="C181" s="339"/>
      <c r="D181" s="339"/>
      <c r="E181" s="372"/>
      <c r="F181" s="372"/>
      <c r="G181" s="373"/>
      <c r="H181" s="373"/>
      <c r="I181" s="373"/>
      <c r="J181" s="268"/>
    </row>
    <row r="182" spans="1:12">
      <c r="A182" s="852" t="s">
        <v>621</v>
      </c>
      <c r="B182" s="852"/>
      <c r="C182" s="852"/>
      <c r="D182" s="852"/>
      <c r="E182" s="852"/>
      <c r="F182" s="852"/>
      <c r="G182" s="280" t="s">
        <v>622</v>
      </c>
    </row>
    <row r="183" spans="1:12" ht="25.5">
      <c r="A183" s="844" t="s">
        <v>305</v>
      </c>
      <c r="B183" s="844" t="s">
        <v>306</v>
      </c>
      <c r="C183" s="283" t="s">
        <v>307</v>
      </c>
      <c r="D183" s="844" t="s">
        <v>308</v>
      </c>
      <c r="E183" s="282" t="s">
        <v>309</v>
      </c>
      <c r="F183" s="283" t="s">
        <v>310</v>
      </c>
      <c r="G183" s="64" t="s">
        <v>204</v>
      </c>
      <c r="H183" s="30" t="s">
        <v>207</v>
      </c>
      <c r="I183" s="67" t="s">
        <v>206</v>
      </c>
      <c r="J183" s="67" t="s">
        <v>201</v>
      </c>
      <c r="K183" s="27" t="s">
        <v>202</v>
      </c>
      <c r="L183" s="30" t="s">
        <v>203</v>
      </c>
    </row>
    <row r="184" spans="1:12">
      <c r="A184" s="844"/>
      <c r="B184" s="844"/>
      <c r="C184" s="283" t="s">
        <v>311</v>
      </c>
      <c r="D184" s="844"/>
      <c r="E184" s="282" t="s">
        <v>312</v>
      </c>
      <c r="F184" s="283" t="s">
        <v>313</v>
      </c>
      <c r="G184" s="25"/>
      <c r="H184" s="25"/>
      <c r="I184" s="25"/>
      <c r="J184" s="53"/>
      <c r="K184" s="25"/>
      <c r="L184" s="25"/>
    </row>
    <row r="185" spans="1:12" ht="25.5">
      <c r="A185" s="341">
        <v>1</v>
      </c>
      <c r="B185" s="374" t="s">
        <v>623</v>
      </c>
      <c r="C185" s="341">
        <v>1400</v>
      </c>
      <c r="D185" s="341" t="s">
        <v>92</v>
      </c>
      <c r="E185" s="314">
        <v>0.52</v>
      </c>
      <c r="F185" s="353">
        <f>C185*E185</f>
        <v>728</v>
      </c>
      <c r="G185" s="25"/>
      <c r="H185" s="25"/>
      <c r="I185" s="25"/>
      <c r="J185" s="53"/>
      <c r="K185" s="25"/>
      <c r="L185" s="25"/>
    </row>
    <row r="186" spans="1:12">
      <c r="A186" s="362"/>
      <c r="B186" s="131"/>
      <c r="C186" s="362"/>
      <c r="D186" s="362"/>
      <c r="E186" s="88" t="s">
        <v>326</v>
      </c>
      <c r="F186" s="375">
        <f>SUM(F185)</f>
        <v>728</v>
      </c>
    </row>
    <row r="187" spans="1:12">
      <c r="A187" s="362"/>
      <c r="B187" s="131"/>
      <c r="C187" s="362"/>
      <c r="D187" s="362"/>
      <c r="E187" s="88"/>
      <c r="F187" s="375"/>
    </row>
    <row r="188" spans="1:12">
      <c r="A188" s="856" t="s">
        <v>624</v>
      </c>
      <c r="B188" s="856"/>
      <c r="C188" s="856"/>
      <c r="D188" s="856"/>
      <c r="E188" s="856"/>
      <c r="F188" s="856"/>
    </row>
    <row r="189" spans="1:12">
      <c r="A189" s="857" t="s">
        <v>333</v>
      </c>
      <c r="B189" s="857"/>
      <c r="C189" s="857"/>
      <c r="D189" s="857"/>
      <c r="E189" s="857"/>
      <c r="F189" s="857"/>
    </row>
    <row r="190" spans="1:12">
      <c r="A190" s="339"/>
      <c r="B190" s="140"/>
      <c r="C190" s="339"/>
      <c r="D190" s="339"/>
      <c r="E190" s="85"/>
      <c r="F190" s="85"/>
    </row>
    <row r="191" spans="1:12">
      <c r="A191" s="339"/>
      <c r="B191" s="140"/>
      <c r="C191" s="339"/>
      <c r="D191" s="339"/>
      <c r="E191" s="85"/>
      <c r="F191" s="85"/>
    </row>
    <row r="192" spans="1:12">
      <c r="A192" s="852" t="s">
        <v>625</v>
      </c>
      <c r="B192" s="852"/>
      <c r="C192" s="852"/>
      <c r="D192" s="852"/>
      <c r="E192" s="852"/>
      <c r="F192" s="852"/>
      <c r="H192" s="280" t="s">
        <v>576</v>
      </c>
    </row>
    <row r="193" spans="1:12" ht="25.5">
      <c r="A193" s="844" t="s">
        <v>305</v>
      </c>
      <c r="B193" s="844" t="s">
        <v>306</v>
      </c>
      <c r="C193" s="283" t="s">
        <v>307</v>
      </c>
      <c r="D193" s="844" t="s">
        <v>308</v>
      </c>
      <c r="E193" s="282" t="s">
        <v>309</v>
      </c>
      <c r="F193" s="283" t="s">
        <v>310</v>
      </c>
      <c r="G193" s="64" t="s">
        <v>204</v>
      </c>
      <c r="H193" s="30" t="s">
        <v>207</v>
      </c>
      <c r="I193" s="64" t="s">
        <v>206</v>
      </c>
      <c r="J193" s="67" t="s">
        <v>226</v>
      </c>
      <c r="K193" s="27" t="s">
        <v>202</v>
      </c>
      <c r="L193" s="30" t="s">
        <v>203</v>
      </c>
    </row>
    <row r="194" spans="1:12">
      <c r="A194" s="844"/>
      <c r="B194" s="844"/>
      <c r="C194" s="283" t="s">
        <v>311</v>
      </c>
      <c r="D194" s="844"/>
      <c r="E194" s="282" t="s">
        <v>312</v>
      </c>
      <c r="F194" s="283" t="s">
        <v>313</v>
      </c>
      <c r="G194" s="25"/>
      <c r="H194" s="25"/>
      <c r="I194" s="270"/>
      <c r="J194" s="53"/>
      <c r="K194" s="25"/>
      <c r="L194" s="25"/>
    </row>
    <row r="195" spans="1:12" ht="38.25">
      <c r="A195" s="89">
        <v>1</v>
      </c>
      <c r="B195" s="96" t="s">
        <v>334</v>
      </c>
      <c r="C195" s="89">
        <v>100</v>
      </c>
      <c r="D195" s="89" t="s">
        <v>240</v>
      </c>
      <c r="E195" s="95">
        <v>4.32</v>
      </c>
      <c r="F195" s="112">
        <f>C195*E195</f>
        <v>432</v>
      </c>
      <c r="G195" s="33">
        <v>40</v>
      </c>
      <c r="H195" s="25">
        <f>E195*G195</f>
        <v>172.8</v>
      </c>
      <c r="I195" s="270">
        <f>C195-G195</f>
        <v>60</v>
      </c>
      <c r="J195" s="53">
        <f>F195-H195</f>
        <v>259.2</v>
      </c>
      <c r="K195" s="25"/>
      <c r="L195" s="25"/>
    </row>
    <row r="196" spans="1:12" ht="51">
      <c r="A196" s="79">
        <v>2</v>
      </c>
      <c r="B196" s="84" t="s">
        <v>335</v>
      </c>
      <c r="C196" s="79">
        <v>300</v>
      </c>
      <c r="D196" s="79" t="s">
        <v>240</v>
      </c>
      <c r="E196" s="83">
        <v>4.0999999999999996</v>
      </c>
      <c r="F196" s="112">
        <f>C196*E196</f>
        <v>1230</v>
      </c>
      <c r="G196" s="33">
        <v>310</v>
      </c>
      <c r="H196" s="25">
        <f>E196*G196</f>
        <v>1271</v>
      </c>
      <c r="I196" s="270">
        <f>C196-G196</f>
        <v>-10</v>
      </c>
      <c r="J196" s="53">
        <f>F196-H196</f>
        <v>-41</v>
      </c>
      <c r="K196" s="25"/>
      <c r="L196" s="25"/>
    </row>
    <row r="197" spans="1:12" ht="25.5">
      <c r="A197" s="286">
        <v>3</v>
      </c>
      <c r="B197" s="302" t="s">
        <v>336</v>
      </c>
      <c r="C197" s="286">
        <v>150</v>
      </c>
      <c r="D197" s="286" t="s">
        <v>18</v>
      </c>
      <c r="E197" s="83">
        <v>0.75</v>
      </c>
      <c r="F197" s="353">
        <f>C197*E197</f>
        <v>112.5</v>
      </c>
      <c r="G197" s="25"/>
      <c r="H197" s="25">
        <f>E197*G197</f>
        <v>0</v>
      </c>
      <c r="I197" s="270">
        <f>C197-G197</f>
        <v>150</v>
      </c>
      <c r="J197" s="53">
        <f>F197-H197</f>
        <v>112.5</v>
      </c>
      <c r="K197" s="25"/>
      <c r="L197" s="25"/>
    </row>
    <row r="198" spans="1:12">
      <c r="A198" s="339"/>
      <c r="B198" s="140"/>
      <c r="C198" s="339"/>
      <c r="D198" s="339"/>
      <c r="E198" s="85" t="s">
        <v>326</v>
      </c>
      <c r="F198" s="85">
        <f>SUM(F195:F197)</f>
        <v>1774.5</v>
      </c>
      <c r="G198">
        <f>SUM(G195:G197)</f>
        <v>350</v>
      </c>
      <c r="H198" s="377">
        <f>SUM(H194:H197)</f>
        <v>1443.8</v>
      </c>
      <c r="I198" s="378">
        <f>SUM(I195:I197)</f>
        <v>200</v>
      </c>
      <c r="J198" s="319">
        <f>SUM(J195:J197)</f>
        <v>330.7</v>
      </c>
    </row>
    <row r="199" spans="1:12">
      <c r="A199" s="339"/>
      <c r="B199" s="379" t="s">
        <v>626</v>
      </c>
      <c r="C199" s="380">
        <v>1774.5</v>
      </c>
      <c r="D199" s="339"/>
      <c r="E199" s="85"/>
      <c r="F199" s="85"/>
    </row>
    <row r="200" spans="1:12">
      <c r="A200" s="339"/>
      <c r="B200" s="118"/>
      <c r="C200" s="119"/>
      <c r="D200" s="339"/>
      <c r="E200" s="85"/>
      <c r="F200" s="85"/>
    </row>
    <row r="201" spans="1:12">
      <c r="A201" s="339"/>
      <c r="B201" s="118"/>
      <c r="C201" s="119"/>
      <c r="D201" s="339"/>
      <c r="E201" s="85"/>
      <c r="F201" s="85"/>
    </row>
    <row r="202" spans="1:12">
      <c r="A202" s="339"/>
      <c r="B202" s="118"/>
      <c r="C202" s="119"/>
      <c r="D202" s="339"/>
      <c r="E202" s="85"/>
      <c r="F202" s="85"/>
    </row>
    <row r="203" spans="1:12">
      <c r="A203" s="852" t="s">
        <v>627</v>
      </c>
      <c r="B203" s="852"/>
      <c r="C203" s="852"/>
      <c r="D203" s="852"/>
      <c r="E203" s="852"/>
      <c r="F203" s="852"/>
      <c r="H203" s="280" t="s">
        <v>576</v>
      </c>
    </row>
    <row r="204" spans="1:12" ht="25.5">
      <c r="A204" s="844" t="s">
        <v>305</v>
      </c>
      <c r="B204" s="844" t="s">
        <v>306</v>
      </c>
      <c r="C204" s="283" t="s">
        <v>307</v>
      </c>
      <c r="D204" s="844" t="s">
        <v>308</v>
      </c>
      <c r="E204" s="282" t="s">
        <v>309</v>
      </c>
      <c r="F204" s="283" t="s">
        <v>310</v>
      </c>
      <c r="G204" s="64" t="s">
        <v>204</v>
      </c>
      <c r="H204" s="30" t="s">
        <v>207</v>
      </c>
      <c r="I204" s="67" t="s">
        <v>206</v>
      </c>
      <c r="J204" s="67" t="s">
        <v>201</v>
      </c>
      <c r="K204" s="27" t="s">
        <v>202</v>
      </c>
      <c r="L204" s="30" t="s">
        <v>203</v>
      </c>
    </row>
    <row r="205" spans="1:12">
      <c r="A205" s="844"/>
      <c r="B205" s="844"/>
      <c r="C205" s="283" t="s">
        <v>311</v>
      </c>
      <c r="D205" s="844"/>
      <c r="E205" s="282" t="s">
        <v>312</v>
      </c>
      <c r="F205" s="283" t="s">
        <v>313</v>
      </c>
      <c r="G205" s="25"/>
      <c r="H205" s="25"/>
      <c r="I205" s="25"/>
      <c r="J205" s="53"/>
      <c r="K205" s="25"/>
      <c r="L205" s="25"/>
    </row>
    <row r="206" spans="1:12" ht="51">
      <c r="A206" s="286">
        <v>1</v>
      </c>
      <c r="B206" s="322" t="s">
        <v>337</v>
      </c>
      <c r="C206" s="286">
        <v>80</v>
      </c>
      <c r="D206" s="286" t="s">
        <v>229</v>
      </c>
      <c r="E206" s="381">
        <v>4.8</v>
      </c>
      <c r="F206" s="341">
        <f t="shared" ref="F206:F212" si="31">C206*E206</f>
        <v>384</v>
      </c>
      <c r="G206" s="25">
        <v>0</v>
      </c>
      <c r="H206" s="25">
        <f t="shared" ref="H206:H211" si="32">E206*G206</f>
        <v>0</v>
      </c>
      <c r="I206" s="25"/>
      <c r="J206" s="53"/>
      <c r="K206" s="25"/>
      <c r="L206" s="25"/>
    </row>
    <row r="207" spans="1:12" ht="25.5">
      <c r="A207" s="286">
        <v>2</v>
      </c>
      <c r="B207" s="382" t="s">
        <v>628</v>
      </c>
      <c r="C207" s="79">
        <v>1</v>
      </c>
      <c r="D207" s="286" t="s">
        <v>31</v>
      </c>
      <c r="E207" s="383">
        <v>109.08</v>
      </c>
      <c r="F207" s="353">
        <f t="shared" si="31"/>
        <v>109.08</v>
      </c>
      <c r="G207" s="25"/>
      <c r="H207" s="25">
        <f t="shared" si="32"/>
        <v>0</v>
      </c>
      <c r="I207" s="25"/>
      <c r="J207" s="53"/>
      <c r="K207" s="25"/>
      <c r="L207" s="25"/>
    </row>
    <row r="208" spans="1:12">
      <c r="A208" s="286">
        <v>3</v>
      </c>
      <c r="B208" s="382" t="s">
        <v>338</v>
      </c>
      <c r="C208" s="79">
        <v>1</v>
      </c>
      <c r="D208" s="286" t="s">
        <v>31</v>
      </c>
      <c r="E208" s="383">
        <v>109.08</v>
      </c>
      <c r="F208" s="353">
        <f t="shared" si="31"/>
        <v>109.08</v>
      </c>
      <c r="G208" s="25"/>
      <c r="H208" s="25">
        <f t="shared" si="32"/>
        <v>0</v>
      </c>
      <c r="I208" s="25"/>
      <c r="J208" s="53"/>
      <c r="K208" s="25"/>
      <c r="L208" s="25"/>
    </row>
    <row r="209" spans="1:17">
      <c r="A209" s="286">
        <v>4</v>
      </c>
      <c r="B209" s="382" t="s">
        <v>629</v>
      </c>
      <c r="C209" s="79">
        <v>1</v>
      </c>
      <c r="D209" s="286" t="s">
        <v>31</v>
      </c>
      <c r="E209" s="383">
        <v>109.08</v>
      </c>
      <c r="F209" s="353">
        <f t="shared" si="31"/>
        <v>109.08</v>
      </c>
      <c r="G209" s="25"/>
      <c r="H209" s="25">
        <f t="shared" si="32"/>
        <v>0</v>
      </c>
      <c r="I209" s="25"/>
      <c r="J209" s="53"/>
      <c r="K209" s="25"/>
      <c r="L209" s="25"/>
    </row>
    <row r="210" spans="1:17">
      <c r="A210" s="297">
        <v>5</v>
      </c>
      <c r="B210" s="382" t="s">
        <v>339</v>
      </c>
      <c r="C210" s="297">
        <v>1</v>
      </c>
      <c r="D210" s="286" t="s">
        <v>31</v>
      </c>
      <c r="E210" s="384">
        <v>91.8</v>
      </c>
      <c r="F210" s="353">
        <f t="shared" si="31"/>
        <v>91.8</v>
      </c>
      <c r="G210" s="25"/>
      <c r="H210" s="25">
        <f t="shared" si="32"/>
        <v>0</v>
      </c>
      <c r="I210" s="25"/>
      <c r="J210" s="53"/>
      <c r="K210" s="25"/>
      <c r="L210" s="25"/>
    </row>
    <row r="211" spans="1:17">
      <c r="A211" s="297">
        <v>6</v>
      </c>
      <c r="B211" s="382" t="s">
        <v>340</v>
      </c>
      <c r="C211" s="297">
        <v>1</v>
      </c>
      <c r="D211" s="286" t="s">
        <v>31</v>
      </c>
      <c r="E211" s="384">
        <v>79.92</v>
      </c>
      <c r="F211" s="353">
        <f t="shared" si="31"/>
        <v>79.92</v>
      </c>
      <c r="G211" s="25"/>
      <c r="H211" s="25">
        <f t="shared" si="32"/>
        <v>0</v>
      </c>
      <c r="I211" s="25"/>
      <c r="J211" s="53"/>
      <c r="K211" s="25"/>
      <c r="L211" s="25"/>
    </row>
    <row r="212" spans="1:17">
      <c r="A212" s="297">
        <v>7</v>
      </c>
      <c r="B212" s="382" t="s">
        <v>341</v>
      </c>
      <c r="C212" s="297">
        <v>1</v>
      </c>
      <c r="D212" s="286" t="s">
        <v>31</v>
      </c>
      <c r="E212" s="384">
        <v>79.92</v>
      </c>
      <c r="F212" s="353">
        <f t="shared" si="31"/>
        <v>79.92</v>
      </c>
      <c r="G212" s="25"/>
      <c r="H212" s="25"/>
      <c r="I212" s="25"/>
      <c r="J212" s="53"/>
      <c r="K212" s="25"/>
      <c r="L212" s="25"/>
    </row>
    <row r="213" spans="1:17">
      <c r="A213" s="385"/>
      <c r="B213" s="386"/>
      <c r="C213" s="385"/>
      <c r="D213" s="387"/>
      <c r="E213" s="388" t="s">
        <v>326</v>
      </c>
      <c r="F213" s="375">
        <f>SUM(F206:F212)</f>
        <v>962.87999999999988</v>
      </c>
      <c r="H213" s="36">
        <f>SUM(H206:H212)</f>
        <v>0</v>
      </c>
      <c r="P213" s="85" t="s">
        <v>215</v>
      </c>
    </row>
    <row r="214" spans="1:17">
      <c r="B214" s="280" t="s">
        <v>626</v>
      </c>
      <c r="C214" s="280">
        <v>962.88</v>
      </c>
      <c r="P214" s="25" t="s">
        <v>630</v>
      </c>
      <c r="Q214" s="25" t="s">
        <v>631</v>
      </c>
    </row>
    <row r="215" spans="1:17">
      <c r="B215" s="117"/>
      <c r="C215" s="117"/>
      <c r="O215" s="25" t="s">
        <v>632</v>
      </c>
      <c r="P215" s="25">
        <v>4732</v>
      </c>
      <c r="Q215" s="25">
        <v>849.25</v>
      </c>
    </row>
    <row r="216" spans="1:17">
      <c r="B216" s="117"/>
      <c r="C216" s="117"/>
      <c r="O216" s="25" t="s">
        <v>633</v>
      </c>
      <c r="P216" s="25">
        <v>591</v>
      </c>
      <c r="Q216" s="25">
        <v>-394</v>
      </c>
    </row>
    <row r="217" spans="1:17" s="85" customFormat="1" ht="24.75" customHeight="1">
      <c r="A217" s="852" t="s">
        <v>634</v>
      </c>
      <c r="B217" s="852"/>
      <c r="C217" s="852"/>
      <c r="D217" s="852"/>
      <c r="E217" s="852"/>
      <c r="F217" s="852"/>
      <c r="H217" s="389" t="s">
        <v>635</v>
      </c>
      <c r="J217" s="390"/>
      <c r="O217" s="80" t="s">
        <v>636</v>
      </c>
      <c r="P217" s="80">
        <v>110.8</v>
      </c>
      <c r="Q217" s="80">
        <v>-110.8</v>
      </c>
    </row>
    <row r="218" spans="1:17" s="85" customFormat="1" ht="25.5" customHeight="1">
      <c r="A218" s="844" t="s">
        <v>305</v>
      </c>
      <c r="B218" s="844" t="s">
        <v>306</v>
      </c>
      <c r="C218" s="283" t="s">
        <v>307</v>
      </c>
      <c r="D218" s="844" t="s">
        <v>308</v>
      </c>
      <c r="E218" s="282" t="s">
        <v>309</v>
      </c>
      <c r="F218" s="283" t="s">
        <v>310</v>
      </c>
      <c r="G218" s="64" t="s">
        <v>204</v>
      </c>
      <c r="H218" s="30" t="s">
        <v>207</v>
      </c>
      <c r="I218" s="67" t="s">
        <v>206</v>
      </c>
      <c r="J218" s="67" t="s">
        <v>226</v>
      </c>
      <c r="K218" s="27" t="s">
        <v>202</v>
      </c>
      <c r="L218" s="30" t="s">
        <v>203</v>
      </c>
      <c r="O218" s="80" t="s">
        <v>637</v>
      </c>
      <c r="P218" s="80">
        <v>136.19999999999999</v>
      </c>
      <c r="Q218" s="80">
        <v>136.19999999999999</v>
      </c>
    </row>
    <row r="219" spans="1:17" s="85" customFormat="1" ht="21.75" customHeight="1">
      <c r="A219" s="844"/>
      <c r="B219" s="844"/>
      <c r="C219" s="283" t="s">
        <v>311</v>
      </c>
      <c r="D219" s="844"/>
      <c r="E219" s="282" t="s">
        <v>312</v>
      </c>
      <c r="F219" s="283" t="s">
        <v>313</v>
      </c>
      <c r="G219" s="80"/>
      <c r="H219" s="80"/>
      <c r="I219" s="391"/>
      <c r="J219" s="392"/>
      <c r="K219" s="80"/>
      <c r="L219" s="80"/>
      <c r="O219" s="80" t="s">
        <v>638</v>
      </c>
      <c r="P219" s="80">
        <v>535.20000000000005</v>
      </c>
      <c r="Q219" s="80">
        <v>178.4</v>
      </c>
    </row>
    <row r="220" spans="1:17" s="85" customFormat="1" ht="51">
      <c r="A220" s="89">
        <v>1</v>
      </c>
      <c r="B220" s="393" t="s">
        <v>342</v>
      </c>
      <c r="C220" s="394">
        <v>2000</v>
      </c>
      <c r="D220" s="394" t="s">
        <v>18</v>
      </c>
      <c r="E220" s="330">
        <v>0.13</v>
      </c>
      <c r="F220" s="330">
        <f t="shared" ref="F220:F225" si="33">C220*E220</f>
        <v>260</v>
      </c>
      <c r="G220" s="80">
        <v>1775</v>
      </c>
      <c r="H220" s="80">
        <f t="shared" ref="H220:H225" si="34">E220*G220</f>
        <v>230.75</v>
      </c>
      <c r="I220" s="391">
        <f t="shared" ref="I220:I225" si="35">C220-G220</f>
        <v>225</v>
      </c>
      <c r="J220" s="392">
        <f t="shared" ref="J220:J225" si="36">F220-H220</f>
        <v>29.25</v>
      </c>
      <c r="K220" s="80" t="s">
        <v>639</v>
      </c>
      <c r="L220" s="80"/>
      <c r="O220" s="80" t="s">
        <v>640</v>
      </c>
      <c r="P220" s="80">
        <v>7290.5</v>
      </c>
      <c r="Q220" s="80">
        <v>4166</v>
      </c>
    </row>
    <row r="221" spans="1:17" s="85" customFormat="1" ht="25.5">
      <c r="A221" s="286">
        <v>2</v>
      </c>
      <c r="B221" s="331" t="s">
        <v>343</v>
      </c>
      <c r="C221" s="323">
        <v>7000</v>
      </c>
      <c r="D221" s="323" t="s">
        <v>18</v>
      </c>
      <c r="E221" s="332">
        <v>0.16</v>
      </c>
      <c r="F221" s="330">
        <f t="shared" si="33"/>
        <v>1120</v>
      </c>
      <c r="G221" s="80">
        <v>8000</v>
      </c>
      <c r="H221" s="80">
        <f t="shared" si="34"/>
        <v>1280</v>
      </c>
      <c r="I221" s="395">
        <f t="shared" si="35"/>
        <v>-1000</v>
      </c>
      <c r="J221" s="395">
        <f t="shared" si="36"/>
        <v>-160</v>
      </c>
      <c r="K221" s="80" t="s">
        <v>639</v>
      </c>
      <c r="L221" s="80"/>
      <c r="O221" s="80" t="s">
        <v>641</v>
      </c>
      <c r="P221" s="80">
        <v>2933.32</v>
      </c>
      <c r="Q221" s="80">
        <v>2108.52</v>
      </c>
    </row>
    <row r="222" spans="1:17" s="85" customFormat="1" ht="51">
      <c r="A222" s="286">
        <v>3</v>
      </c>
      <c r="B222" s="331" t="s">
        <v>344</v>
      </c>
      <c r="C222" s="323">
        <v>7000</v>
      </c>
      <c r="D222" s="323" t="s">
        <v>18</v>
      </c>
      <c r="E222" s="332">
        <v>0.21</v>
      </c>
      <c r="F222" s="330">
        <f t="shared" si="33"/>
        <v>1470</v>
      </c>
      <c r="G222" s="80">
        <v>8000</v>
      </c>
      <c r="H222" s="80">
        <f t="shared" si="34"/>
        <v>1680</v>
      </c>
      <c r="I222" s="395">
        <f t="shared" si="35"/>
        <v>-1000</v>
      </c>
      <c r="J222" s="395">
        <f t="shared" si="36"/>
        <v>-210</v>
      </c>
      <c r="K222" s="80" t="s">
        <v>639</v>
      </c>
      <c r="L222" s="80"/>
      <c r="O222" s="80" t="s">
        <v>583</v>
      </c>
      <c r="P222" s="80">
        <f>SUM(P215:P221)</f>
        <v>16329.02</v>
      </c>
      <c r="Q222" s="149">
        <f>SUM(Q215:Q221)</f>
        <v>6933.57</v>
      </c>
    </row>
    <row r="223" spans="1:17" s="85" customFormat="1">
      <c r="A223" s="286">
        <v>4</v>
      </c>
      <c r="B223" s="327" t="s">
        <v>149</v>
      </c>
      <c r="C223" s="328">
        <v>5000</v>
      </c>
      <c r="D223" s="328" t="s">
        <v>18</v>
      </c>
      <c r="E223" s="329">
        <v>0.31</v>
      </c>
      <c r="F223" s="330">
        <f t="shared" si="33"/>
        <v>1550</v>
      </c>
      <c r="G223" s="80">
        <v>600</v>
      </c>
      <c r="H223" s="80">
        <f t="shared" si="34"/>
        <v>186</v>
      </c>
      <c r="I223" s="391">
        <f t="shared" si="35"/>
        <v>4400</v>
      </c>
      <c r="J223" s="392">
        <f t="shared" si="36"/>
        <v>1364</v>
      </c>
      <c r="K223" s="80" t="s">
        <v>639</v>
      </c>
      <c r="L223" s="80"/>
    </row>
    <row r="224" spans="1:17" s="85" customFormat="1" ht="25.5">
      <c r="A224" s="286">
        <v>5</v>
      </c>
      <c r="B224" s="396" t="s">
        <v>345</v>
      </c>
      <c r="C224" s="397">
        <v>1000</v>
      </c>
      <c r="D224" s="328" t="s">
        <v>18</v>
      </c>
      <c r="E224" s="329">
        <v>0.31</v>
      </c>
      <c r="F224" s="330">
        <f t="shared" si="33"/>
        <v>310</v>
      </c>
      <c r="G224" s="80">
        <v>3000</v>
      </c>
      <c r="H224" s="80">
        <f t="shared" si="34"/>
        <v>930</v>
      </c>
      <c r="I224" s="395">
        <f t="shared" si="35"/>
        <v>-2000</v>
      </c>
      <c r="J224" s="395">
        <f t="shared" si="36"/>
        <v>-620</v>
      </c>
      <c r="K224" s="80" t="s">
        <v>639</v>
      </c>
      <c r="L224" s="80"/>
    </row>
    <row r="225" spans="1:13" s="85" customFormat="1" ht="25.5">
      <c r="A225" s="286">
        <v>6</v>
      </c>
      <c r="B225" s="327" t="s">
        <v>346</v>
      </c>
      <c r="C225" s="328">
        <v>200</v>
      </c>
      <c r="D225" s="328" t="s">
        <v>18</v>
      </c>
      <c r="E225" s="329">
        <v>0.11</v>
      </c>
      <c r="F225" s="330">
        <f t="shared" si="33"/>
        <v>22</v>
      </c>
      <c r="G225" s="80">
        <v>100</v>
      </c>
      <c r="H225" s="80">
        <f t="shared" si="34"/>
        <v>11</v>
      </c>
      <c r="I225" s="391">
        <f t="shared" si="35"/>
        <v>100</v>
      </c>
      <c r="J225" s="392">
        <f t="shared" si="36"/>
        <v>11</v>
      </c>
      <c r="K225" s="80" t="s">
        <v>639</v>
      </c>
      <c r="L225" s="80"/>
    </row>
    <row r="226" spans="1:13" s="85" customFormat="1" ht="12.75" customHeight="1">
      <c r="C226" s="80">
        <f>SUM(C220:C225)</f>
        <v>22200</v>
      </c>
      <c r="D226" s="80"/>
      <c r="E226" s="80" t="s">
        <v>326</v>
      </c>
      <c r="F226" s="303">
        <f>SUM(F220:F225)</f>
        <v>4732</v>
      </c>
      <c r="G226" s="80">
        <f>SUM(G220:G225)</f>
        <v>21475</v>
      </c>
      <c r="H226" s="303">
        <f>SUM(H220:H225)</f>
        <v>4317.75</v>
      </c>
      <c r="I226" s="391">
        <f>SUM(I220:I225)</f>
        <v>725</v>
      </c>
      <c r="J226" s="303">
        <f>SUM(J220:J225)</f>
        <v>414.25</v>
      </c>
    </row>
    <row r="227" spans="1:13" s="85" customFormat="1">
      <c r="A227" s="398"/>
      <c r="B227" s="398" t="s">
        <v>642</v>
      </c>
      <c r="C227" s="398"/>
      <c r="D227" s="398"/>
      <c r="E227" s="398"/>
      <c r="F227" s="398"/>
      <c r="J227" s="390"/>
    </row>
    <row r="228" spans="1:13" s="85" customFormat="1">
      <c r="A228" s="398"/>
      <c r="B228" s="398"/>
      <c r="C228" s="398"/>
      <c r="D228" s="398"/>
      <c r="E228" s="398"/>
      <c r="F228" s="398"/>
      <c r="J228" s="390"/>
    </row>
    <row r="229" spans="1:13" s="85" customFormat="1" ht="16.5" customHeight="1">
      <c r="A229" s="365"/>
      <c r="B229" s="140"/>
      <c r="C229" s="339"/>
      <c r="D229" s="339"/>
      <c r="J229" s="390"/>
    </row>
    <row r="230" spans="1:13" s="85" customFormat="1" ht="27.75" customHeight="1">
      <c r="A230" s="845" t="s">
        <v>643</v>
      </c>
      <c r="B230" s="845"/>
      <c r="C230" s="845"/>
      <c r="D230" s="845"/>
      <c r="E230" s="845"/>
      <c r="F230" s="845"/>
      <c r="H230" s="389" t="s">
        <v>644</v>
      </c>
      <c r="J230" s="390"/>
    </row>
    <row r="231" spans="1:13" s="85" customFormat="1" ht="25.5" customHeight="1">
      <c r="A231" s="844" t="s">
        <v>305</v>
      </c>
      <c r="B231" s="844" t="s">
        <v>306</v>
      </c>
      <c r="C231" s="283" t="s">
        <v>307</v>
      </c>
      <c r="D231" s="844" t="s">
        <v>308</v>
      </c>
      <c r="E231" s="282" t="s">
        <v>309</v>
      </c>
      <c r="F231" s="283" t="s">
        <v>310</v>
      </c>
      <c r="G231" s="64" t="s">
        <v>204</v>
      </c>
      <c r="H231" s="30" t="s">
        <v>207</v>
      </c>
      <c r="I231" s="67" t="s">
        <v>206</v>
      </c>
      <c r="J231" s="67" t="s">
        <v>226</v>
      </c>
      <c r="K231" s="27" t="s">
        <v>202</v>
      </c>
      <c r="L231" s="30" t="s">
        <v>203</v>
      </c>
      <c r="M231" s="80"/>
    </row>
    <row r="232" spans="1:13" s="85" customFormat="1" ht="18.75" customHeight="1">
      <c r="A232" s="844"/>
      <c r="B232" s="844"/>
      <c r="C232" s="283" t="s">
        <v>311</v>
      </c>
      <c r="D232" s="844"/>
      <c r="E232" s="282" t="s">
        <v>312</v>
      </c>
      <c r="F232" s="283" t="s">
        <v>313</v>
      </c>
      <c r="G232" s="80"/>
      <c r="H232" s="80"/>
      <c r="I232" s="80"/>
      <c r="J232" s="392"/>
      <c r="K232" s="80" t="s">
        <v>645</v>
      </c>
      <c r="L232" s="80"/>
      <c r="M232" s="80"/>
    </row>
    <row r="233" spans="1:13" s="85" customFormat="1" ht="18.75" customHeight="1">
      <c r="A233" s="341">
        <v>1</v>
      </c>
      <c r="B233" s="399" t="s">
        <v>347</v>
      </c>
      <c r="C233" s="394">
        <v>4</v>
      </c>
      <c r="D233" s="400" t="s">
        <v>152</v>
      </c>
      <c r="E233" s="330">
        <v>75.599999999999994</v>
      </c>
      <c r="F233" s="314">
        <f>C233*E233</f>
        <v>302.39999999999998</v>
      </c>
      <c r="G233" s="80">
        <v>4</v>
      </c>
      <c r="H233" s="80">
        <f>E233*G233</f>
        <v>302.39999999999998</v>
      </c>
      <c r="I233" s="80">
        <f>C233-G233</f>
        <v>0</v>
      </c>
      <c r="J233" s="392">
        <f>F233-H233</f>
        <v>0</v>
      </c>
      <c r="K233" s="80" t="s">
        <v>645</v>
      </c>
      <c r="L233" s="80"/>
      <c r="M233" s="80"/>
    </row>
    <row r="234" spans="1:13" s="85" customFormat="1" ht="18.75" customHeight="1">
      <c r="A234" s="286">
        <v>2</v>
      </c>
      <c r="B234" s="401" t="s">
        <v>348</v>
      </c>
      <c r="C234" s="328">
        <v>4</v>
      </c>
      <c r="D234" s="402" t="s">
        <v>152</v>
      </c>
      <c r="E234" s="329">
        <v>75.599999999999994</v>
      </c>
      <c r="F234" s="314">
        <f t="shared" ref="F234:F248" si="37">C234*E234</f>
        <v>302.39999999999998</v>
      </c>
      <c r="G234" s="80">
        <v>4</v>
      </c>
      <c r="H234" s="80">
        <f t="shared" ref="H234:H248" si="38">E234*G234</f>
        <v>302.39999999999998</v>
      </c>
      <c r="I234" s="80">
        <f t="shared" ref="I234:I248" si="39">C234-G234</f>
        <v>0</v>
      </c>
      <c r="J234" s="392">
        <f t="shared" ref="J234:J248" si="40">F234-H234</f>
        <v>0</v>
      </c>
      <c r="K234" s="80" t="s">
        <v>645</v>
      </c>
      <c r="L234" s="80"/>
      <c r="M234" s="80"/>
    </row>
    <row r="235" spans="1:13" s="85" customFormat="1" ht="18.75" customHeight="1">
      <c r="A235" s="286">
        <v>3</v>
      </c>
      <c r="B235" s="401" t="s">
        <v>349</v>
      </c>
      <c r="C235" s="328">
        <v>8</v>
      </c>
      <c r="D235" s="402" t="s">
        <v>152</v>
      </c>
      <c r="E235" s="329">
        <v>75.599999999999994</v>
      </c>
      <c r="F235" s="314">
        <f t="shared" si="37"/>
        <v>604.79999999999995</v>
      </c>
      <c r="G235" s="80">
        <v>8</v>
      </c>
      <c r="H235" s="80">
        <f t="shared" si="38"/>
        <v>604.79999999999995</v>
      </c>
      <c r="I235" s="80">
        <f t="shared" si="39"/>
        <v>0</v>
      </c>
      <c r="J235" s="392">
        <f t="shared" si="40"/>
        <v>0</v>
      </c>
      <c r="K235" s="80" t="s">
        <v>645</v>
      </c>
      <c r="L235" s="80"/>
      <c r="M235" s="80"/>
    </row>
    <row r="236" spans="1:13" s="85" customFormat="1" ht="28.5" customHeight="1">
      <c r="A236" s="286">
        <v>4</v>
      </c>
      <c r="B236" s="401" t="s">
        <v>350</v>
      </c>
      <c r="C236" s="328">
        <v>4</v>
      </c>
      <c r="D236" s="402" t="s">
        <v>152</v>
      </c>
      <c r="E236" s="329">
        <v>66.959999999999994</v>
      </c>
      <c r="F236" s="314">
        <f t="shared" si="37"/>
        <v>267.83999999999997</v>
      </c>
      <c r="G236" s="80">
        <v>4</v>
      </c>
      <c r="H236" s="80">
        <f t="shared" si="38"/>
        <v>267.83999999999997</v>
      </c>
      <c r="I236" s="80">
        <f t="shared" si="39"/>
        <v>0</v>
      </c>
      <c r="J236" s="392">
        <f t="shared" si="40"/>
        <v>0</v>
      </c>
      <c r="K236" s="80" t="s">
        <v>645</v>
      </c>
      <c r="L236" s="80"/>
      <c r="M236" s="80"/>
    </row>
    <row r="237" spans="1:13" s="85" customFormat="1" ht="39" customHeight="1">
      <c r="A237" s="286">
        <v>5</v>
      </c>
      <c r="B237" s="302" t="s">
        <v>646</v>
      </c>
      <c r="C237" s="286">
        <v>300</v>
      </c>
      <c r="D237" s="403" t="s">
        <v>92</v>
      </c>
      <c r="E237" s="80">
        <v>0.21</v>
      </c>
      <c r="F237" s="314">
        <f t="shared" si="37"/>
        <v>63</v>
      </c>
      <c r="G237" s="80">
        <v>500</v>
      </c>
      <c r="H237" s="80">
        <f t="shared" si="38"/>
        <v>105</v>
      </c>
      <c r="I237" s="80">
        <f t="shared" si="39"/>
        <v>-200</v>
      </c>
      <c r="J237" s="395">
        <f t="shared" si="40"/>
        <v>-42</v>
      </c>
      <c r="K237" s="80" t="s">
        <v>645</v>
      </c>
      <c r="L237" s="80"/>
      <c r="M237" s="80"/>
    </row>
    <row r="238" spans="1:13" s="85" customFormat="1" ht="18.75" customHeight="1">
      <c r="A238" s="286">
        <v>6</v>
      </c>
      <c r="B238" s="302" t="s">
        <v>647</v>
      </c>
      <c r="C238" s="286">
        <v>2000</v>
      </c>
      <c r="D238" s="403" t="s">
        <v>92</v>
      </c>
      <c r="E238" s="80">
        <v>0.13</v>
      </c>
      <c r="F238" s="314">
        <f t="shared" si="37"/>
        <v>260</v>
      </c>
      <c r="G238" s="80">
        <v>500</v>
      </c>
      <c r="H238" s="80">
        <f t="shared" si="38"/>
        <v>65</v>
      </c>
      <c r="I238" s="80">
        <f t="shared" si="39"/>
        <v>1500</v>
      </c>
      <c r="J238" s="392">
        <f t="shared" si="40"/>
        <v>195</v>
      </c>
      <c r="K238" s="80" t="s">
        <v>648</v>
      </c>
      <c r="L238" s="80"/>
      <c r="M238" s="80"/>
    </row>
    <row r="239" spans="1:13" s="93" customFormat="1">
      <c r="A239" s="286">
        <v>7</v>
      </c>
      <c r="B239" s="404" t="s">
        <v>351</v>
      </c>
      <c r="C239" s="405">
        <v>1000</v>
      </c>
      <c r="D239" s="406" t="s">
        <v>92</v>
      </c>
      <c r="E239" s="92">
        <v>3.1E-2</v>
      </c>
      <c r="F239" s="314">
        <f t="shared" si="37"/>
        <v>31</v>
      </c>
      <c r="G239" s="92"/>
      <c r="H239" s="80">
        <f t="shared" si="38"/>
        <v>0</v>
      </c>
      <c r="I239" s="80">
        <f t="shared" si="39"/>
        <v>1000</v>
      </c>
      <c r="J239" s="392">
        <f t="shared" si="40"/>
        <v>31</v>
      </c>
      <c r="K239" s="92"/>
      <c r="L239" s="92"/>
      <c r="M239" s="92"/>
    </row>
    <row r="240" spans="1:13" s="93" customFormat="1">
      <c r="A240" s="286">
        <v>8</v>
      </c>
      <c r="B240" s="404" t="s">
        <v>352</v>
      </c>
      <c r="C240" s="405">
        <v>1000</v>
      </c>
      <c r="D240" s="406" t="s">
        <v>92</v>
      </c>
      <c r="E240" s="92">
        <v>3.1E-2</v>
      </c>
      <c r="F240" s="314">
        <f t="shared" si="37"/>
        <v>31</v>
      </c>
      <c r="G240" s="92"/>
      <c r="H240" s="80">
        <f t="shared" si="38"/>
        <v>0</v>
      </c>
      <c r="I240" s="80">
        <f t="shared" si="39"/>
        <v>1000</v>
      </c>
      <c r="J240" s="392">
        <f t="shared" si="40"/>
        <v>31</v>
      </c>
      <c r="K240" s="92"/>
      <c r="L240" s="92"/>
      <c r="M240" s="92"/>
    </row>
    <row r="241" spans="1:13" s="93" customFormat="1">
      <c r="A241" s="286">
        <v>9</v>
      </c>
      <c r="B241" s="404" t="s">
        <v>353</v>
      </c>
      <c r="C241" s="405">
        <v>1000</v>
      </c>
      <c r="D241" s="406" t="s">
        <v>92</v>
      </c>
      <c r="E241" s="92">
        <v>3.1E-2</v>
      </c>
      <c r="F241" s="314">
        <f t="shared" si="37"/>
        <v>31</v>
      </c>
      <c r="G241" s="92"/>
      <c r="H241" s="80">
        <f t="shared" si="38"/>
        <v>0</v>
      </c>
      <c r="I241" s="80">
        <f t="shared" si="39"/>
        <v>1000</v>
      </c>
      <c r="J241" s="392">
        <f t="shared" si="40"/>
        <v>31</v>
      </c>
      <c r="K241" s="92"/>
      <c r="L241" s="92"/>
      <c r="M241" s="92"/>
    </row>
    <row r="242" spans="1:13" s="85" customFormat="1" ht="35.25" customHeight="1">
      <c r="A242" s="286">
        <v>10</v>
      </c>
      <c r="B242" s="302" t="s">
        <v>649</v>
      </c>
      <c r="C242" s="286">
        <v>1000</v>
      </c>
      <c r="D242" s="403" t="s">
        <v>18</v>
      </c>
      <c r="E242" s="80">
        <v>0.1</v>
      </c>
      <c r="F242" s="314">
        <f t="shared" si="37"/>
        <v>100</v>
      </c>
      <c r="G242" s="80">
        <v>0</v>
      </c>
      <c r="H242" s="80">
        <f t="shared" si="38"/>
        <v>0</v>
      </c>
      <c r="I242" s="80">
        <f t="shared" si="39"/>
        <v>1000</v>
      </c>
      <c r="J242" s="392">
        <f t="shared" si="40"/>
        <v>100</v>
      </c>
      <c r="K242" s="80"/>
      <c r="L242" s="80"/>
      <c r="M242" s="80"/>
    </row>
    <row r="243" spans="1:13" s="85" customFormat="1" hidden="1">
      <c r="A243" s="286"/>
      <c r="B243" s="407"/>
      <c r="C243" s="339"/>
      <c r="D243" s="408"/>
      <c r="F243" s="314">
        <f t="shared" si="37"/>
        <v>0</v>
      </c>
      <c r="G243" s="80"/>
      <c r="H243" s="80">
        <f t="shared" si="38"/>
        <v>0</v>
      </c>
      <c r="I243" s="80">
        <f t="shared" si="39"/>
        <v>0</v>
      </c>
      <c r="J243" s="392">
        <f t="shared" si="40"/>
        <v>0</v>
      </c>
      <c r="K243" s="80"/>
      <c r="L243" s="80"/>
      <c r="M243" s="80"/>
    </row>
    <row r="244" spans="1:13" s="85" customFormat="1" ht="20.25" customHeight="1">
      <c r="A244" s="286">
        <v>11</v>
      </c>
      <c r="B244" s="401" t="s">
        <v>354</v>
      </c>
      <c r="C244" s="328">
        <v>800</v>
      </c>
      <c r="D244" s="402" t="s">
        <v>18</v>
      </c>
      <c r="E244" s="329">
        <v>0.03</v>
      </c>
      <c r="F244" s="314">
        <f t="shared" si="37"/>
        <v>24</v>
      </c>
      <c r="G244" s="80">
        <v>1400</v>
      </c>
      <c r="H244" s="80">
        <f t="shared" si="38"/>
        <v>42</v>
      </c>
      <c r="I244" s="80">
        <f t="shared" si="39"/>
        <v>-600</v>
      </c>
      <c r="J244" s="392">
        <f t="shared" si="40"/>
        <v>-18</v>
      </c>
      <c r="K244" s="80" t="s">
        <v>648</v>
      </c>
      <c r="L244" s="80"/>
      <c r="M244" s="80"/>
    </row>
    <row r="245" spans="1:13" s="85" customFormat="1" ht="25.5">
      <c r="A245" s="286">
        <v>12</v>
      </c>
      <c r="B245" s="409" t="s">
        <v>650</v>
      </c>
      <c r="C245" s="410">
        <v>120</v>
      </c>
      <c r="D245" s="146" t="s">
        <v>229</v>
      </c>
      <c r="E245" s="80">
        <v>8.75</v>
      </c>
      <c r="F245" s="314">
        <f t="shared" si="37"/>
        <v>1050</v>
      </c>
      <c r="G245" s="80">
        <v>10</v>
      </c>
      <c r="H245" s="80">
        <f t="shared" si="38"/>
        <v>87.5</v>
      </c>
      <c r="I245" s="80">
        <f t="shared" si="39"/>
        <v>110</v>
      </c>
      <c r="J245" s="392">
        <f t="shared" si="40"/>
        <v>962.5</v>
      </c>
      <c r="K245" s="150" t="s">
        <v>651</v>
      </c>
      <c r="L245" s="80"/>
      <c r="M245" s="80"/>
    </row>
    <row r="246" spans="1:13" s="86" customFormat="1" ht="24.75" customHeight="1">
      <c r="A246" s="286">
        <v>13</v>
      </c>
      <c r="B246" s="411" t="s">
        <v>652</v>
      </c>
      <c r="C246" s="412">
        <v>80</v>
      </c>
      <c r="D246" s="147" t="s">
        <v>229</v>
      </c>
      <c r="E246" s="316">
        <v>8.75</v>
      </c>
      <c r="F246" s="314">
        <f t="shared" si="37"/>
        <v>700</v>
      </c>
      <c r="G246" s="316">
        <v>10</v>
      </c>
      <c r="H246" s="80">
        <f t="shared" si="38"/>
        <v>87.5</v>
      </c>
      <c r="I246" s="80">
        <f t="shared" si="39"/>
        <v>70</v>
      </c>
      <c r="J246" s="392">
        <f t="shared" si="40"/>
        <v>612.5</v>
      </c>
      <c r="K246" s="150" t="s">
        <v>651</v>
      </c>
      <c r="L246" s="316"/>
      <c r="M246" s="316"/>
    </row>
    <row r="247" spans="1:13" s="86" customFormat="1" ht="32.25" customHeight="1">
      <c r="A247" s="413">
        <v>14</v>
      </c>
      <c r="B247" s="411" t="s">
        <v>653</v>
      </c>
      <c r="C247" s="412">
        <v>1</v>
      </c>
      <c r="D247" s="147" t="s">
        <v>229</v>
      </c>
      <c r="E247" s="316" t="s">
        <v>654</v>
      </c>
      <c r="F247" s="80" t="e">
        <f>C247*E247</f>
        <v>#VALUE!</v>
      </c>
      <c r="G247" s="316">
        <v>10</v>
      </c>
      <c r="H247" s="80" t="e">
        <f t="shared" si="38"/>
        <v>#VALUE!</v>
      </c>
      <c r="I247" s="395">
        <f t="shared" si="39"/>
        <v>-9</v>
      </c>
      <c r="J247" s="392" t="e">
        <f t="shared" si="40"/>
        <v>#VALUE!</v>
      </c>
      <c r="K247" s="150" t="s">
        <v>651</v>
      </c>
      <c r="L247" s="316"/>
      <c r="M247" s="316"/>
    </row>
    <row r="248" spans="1:13" s="86" customFormat="1" ht="31.5" customHeight="1">
      <c r="A248" s="413">
        <v>15</v>
      </c>
      <c r="B248" s="411" t="s">
        <v>655</v>
      </c>
      <c r="C248" s="412">
        <v>1</v>
      </c>
      <c r="D248" s="147" t="s">
        <v>229</v>
      </c>
      <c r="E248" s="316">
        <v>115</v>
      </c>
      <c r="F248" s="80">
        <f t="shared" si="37"/>
        <v>115</v>
      </c>
      <c r="G248" s="316">
        <v>10</v>
      </c>
      <c r="H248" s="80">
        <f t="shared" si="38"/>
        <v>1150</v>
      </c>
      <c r="I248" s="395">
        <f t="shared" si="39"/>
        <v>-9</v>
      </c>
      <c r="J248" s="392">
        <f t="shared" si="40"/>
        <v>-1035</v>
      </c>
      <c r="K248" s="150" t="s">
        <v>651</v>
      </c>
      <c r="L248" s="414"/>
      <c r="M248" s="316"/>
    </row>
    <row r="249" spans="1:13" s="86" customFormat="1" ht="24.75" customHeight="1">
      <c r="A249" s="362"/>
      <c r="B249" s="415"/>
      <c r="C249" s="416"/>
      <c r="D249" s="417"/>
      <c r="E249" s="316" t="s">
        <v>326</v>
      </c>
      <c r="F249" s="80">
        <f>SUM(F233:F246)</f>
        <v>3767.4399999999996</v>
      </c>
      <c r="G249" s="120"/>
      <c r="H249" s="120"/>
      <c r="I249" s="120"/>
      <c r="J249" s="418"/>
      <c r="K249" s="120"/>
      <c r="L249" s="120"/>
    </row>
    <row r="250" spans="1:13" s="86" customFormat="1" ht="24.75" customHeight="1">
      <c r="A250" s="87"/>
      <c r="B250" s="121" t="s">
        <v>294</v>
      </c>
      <c r="C250" s="122"/>
      <c r="D250" s="419"/>
      <c r="E250" s="120"/>
      <c r="F250" s="120"/>
      <c r="G250" s="120"/>
      <c r="H250" s="120"/>
      <c r="I250" s="120"/>
      <c r="J250" s="418"/>
      <c r="K250" s="120"/>
      <c r="L250" s="120"/>
      <c r="M250" s="120"/>
    </row>
    <row r="251" spans="1:13" s="86" customFormat="1" ht="24.75" customHeight="1">
      <c r="A251" s="87"/>
      <c r="B251" s="121"/>
      <c r="C251" s="122"/>
      <c r="D251" s="419"/>
      <c r="E251" s="120"/>
      <c r="F251" s="120"/>
      <c r="G251" s="120"/>
      <c r="H251" s="120"/>
      <c r="I251" s="120"/>
      <c r="J251" s="418"/>
      <c r="K251" s="120"/>
      <c r="L251" s="120"/>
      <c r="M251" s="120"/>
    </row>
    <row r="252" spans="1:13" s="85" customFormat="1" ht="35.25" customHeight="1">
      <c r="A252" s="845" t="s">
        <v>656</v>
      </c>
      <c r="B252" s="845"/>
      <c r="C252" s="845"/>
      <c r="D252" s="845"/>
      <c r="E252" s="845"/>
      <c r="F252" s="845"/>
      <c r="G252" s="120"/>
      <c r="H252" s="120"/>
      <c r="I252" s="120"/>
      <c r="J252" s="418"/>
      <c r="K252" s="120"/>
      <c r="L252" s="120"/>
      <c r="M252" s="120"/>
    </row>
    <row r="253" spans="1:13" s="85" customFormat="1" ht="25.5" customHeight="1">
      <c r="A253" s="844" t="s">
        <v>305</v>
      </c>
      <c r="B253" s="844" t="s">
        <v>306</v>
      </c>
      <c r="C253" s="283" t="s">
        <v>307</v>
      </c>
      <c r="D253" s="844" t="s">
        <v>308</v>
      </c>
      <c r="E253" s="282" t="s">
        <v>309</v>
      </c>
      <c r="F253" s="283" t="s">
        <v>310</v>
      </c>
      <c r="G253" s="64" t="s">
        <v>204</v>
      </c>
      <c r="H253" s="30" t="s">
        <v>207</v>
      </c>
      <c r="I253" s="67" t="s">
        <v>206</v>
      </c>
      <c r="J253" s="67" t="s">
        <v>226</v>
      </c>
      <c r="K253" s="47"/>
      <c r="L253" s="48"/>
    </row>
    <row r="254" spans="1:13" s="85" customFormat="1" ht="26.25" customHeight="1">
      <c r="A254" s="844"/>
      <c r="B254" s="844"/>
      <c r="C254" s="283" t="s">
        <v>311</v>
      </c>
      <c r="D254" s="844"/>
      <c r="E254" s="282" t="s">
        <v>312</v>
      </c>
      <c r="F254" s="283" t="s">
        <v>313</v>
      </c>
      <c r="G254" s="80"/>
      <c r="H254" s="80"/>
      <c r="I254" s="102"/>
      <c r="J254" s="392"/>
      <c r="K254" s="88"/>
      <c r="L254" s="88"/>
    </row>
    <row r="255" spans="1:13" s="85" customFormat="1" ht="63.75" customHeight="1">
      <c r="A255" s="286">
        <v>1</v>
      </c>
      <c r="B255" s="420" t="s">
        <v>657</v>
      </c>
      <c r="C255" s="79">
        <v>50</v>
      </c>
      <c r="D255" s="79" t="s">
        <v>55</v>
      </c>
      <c r="E255" s="421">
        <v>7.5</v>
      </c>
      <c r="F255" s="421">
        <f>C255*E255</f>
        <v>375</v>
      </c>
      <c r="G255" s="133">
        <v>50</v>
      </c>
      <c r="H255" s="80">
        <f>G255*E255</f>
        <v>375</v>
      </c>
      <c r="I255" s="102">
        <f>C255-G255</f>
        <v>0</v>
      </c>
      <c r="J255" s="392">
        <f>F255-H255</f>
        <v>0</v>
      </c>
      <c r="K255" s="422" t="s">
        <v>601</v>
      </c>
      <c r="L255" s="88"/>
    </row>
    <row r="256" spans="1:13" s="85" customFormat="1" ht="26.25" customHeight="1">
      <c r="A256" s="286">
        <v>2</v>
      </c>
      <c r="B256" s="423" t="s">
        <v>658</v>
      </c>
      <c r="C256" s="286">
        <v>6</v>
      </c>
      <c r="D256" s="286" t="s">
        <v>92</v>
      </c>
      <c r="E256" s="421">
        <v>2.16</v>
      </c>
      <c r="F256" s="424">
        <f>C256*E256</f>
        <v>12.96</v>
      </c>
      <c r="G256" s="80">
        <v>10</v>
      </c>
      <c r="H256" s="80">
        <f>G256*E256</f>
        <v>21.6</v>
      </c>
      <c r="I256" s="102">
        <f>C256-G256</f>
        <v>-4</v>
      </c>
      <c r="J256" s="392">
        <f>F256-H256</f>
        <v>-8.64</v>
      </c>
      <c r="K256" s="425" t="s">
        <v>659</v>
      </c>
      <c r="L256" s="88" t="s">
        <v>660</v>
      </c>
    </row>
    <row r="257" spans="1:12" s="85" customFormat="1" ht="36.75" customHeight="1">
      <c r="A257" s="426">
        <v>3</v>
      </c>
      <c r="B257" s="423" t="s">
        <v>355</v>
      </c>
      <c r="C257" s="286">
        <v>120</v>
      </c>
      <c r="D257" s="286" t="s">
        <v>92</v>
      </c>
      <c r="E257" s="421">
        <v>4.6100000000000003</v>
      </c>
      <c r="F257" s="427">
        <f>C257*E257</f>
        <v>553.20000000000005</v>
      </c>
      <c r="G257" s="80">
        <v>30</v>
      </c>
      <c r="H257" s="428">
        <f>G257*E257</f>
        <v>138.30000000000001</v>
      </c>
      <c r="I257" s="102">
        <f>C257-G257</f>
        <v>90</v>
      </c>
      <c r="J257" s="392">
        <f>F257-H257</f>
        <v>414.90000000000003</v>
      </c>
      <c r="K257" s="422" t="s">
        <v>199</v>
      </c>
      <c r="L257" s="88"/>
    </row>
    <row r="258" spans="1:12" s="85" customFormat="1" ht="57.75" customHeight="1">
      <c r="A258" s="79">
        <v>4</v>
      </c>
      <c r="B258" s="429" t="s">
        <v>661</v>
      </c>
      <c r="C258" s="286">
        <v>24</v>
      </c>
      <c r="D258" s="286" t="s">
        <v>18</v>
      </c>
      <c r="E258" s="421">
        <v>8</v>
      </c>
      <c r="F258" s="424">
        <f>C258*E258</f>
        <v>192</v>
      </c>
      <c r="G258" s="80">
        <v>0</v>
      </c>
      <c r="H258" s="80">
        <f>G258*E258</f>
        <v>0</v>
      </c>
      <c r="I258" s="102">
        <f>C258-G258</f>
        <v>24</v>
      </c>
      <c r="J258" s="392">
        <f>F258-H258</f>
        <v>192</v>
      </c>
      <c r="K258" s="131" t="s">
        <v>662</v>
      </c>
      <c r="L258" s="88"/>
    </row>
    <row r="259" spans="1:12" s="85" customFormat="1" ht="24.75" customHeight="1">
      <c r="A259" s="286"/>
      <c r="B259" s="140"/>
      <c r="C259" s="339"/>
      <c r="D259" s="339"/>
      <c r="E259" s="80" t="s">
        <v>326</v>
      </c>
      <c r="F259" s="80">
        <f>SUM(F255:F258)</f>
        <v>1133.1600000000001</v>
      </c>
      <c r="J259" s="303">
        <f>SUM(J255:J258)</f>
        <v>598.26</v>
      </c>
    </row>
    <row r="260" spans="1:12" s="85" customFormat="1" ht="18.75" customHeight="1">
      <c r="A260" s="339"/>
      <c r="B260" s="430" t="s">
        <v>663</v>
      </c>
      <c r="C260" s="339"/>
      <c r="D260" s="339"/>
      <c r="J260" s="390"/>
    </row>
    <row r="261" spans="1:12" s="85" customFormat="1" ht="18.75" customHeight="1">
      <c r="A261" s="339"/>
      <c r="B261" s="430"/>
      <c r="C261" s="339"/>
      <c r="D261" s="339"/>
      <c r="J261" s="390"/>
    </row>
    <row r="262" spans="1:12" s="85" customFormat="1" ht="18.75" customHeight="1">
      <c r="A262" s="339"/>
      <c r="B262" s="430"/>
      <c r="C262" s="339"/>
      <c r="D262" s="339"/>
      <c r="J262" s="390"/>
    </row>
    <row r="263" spans="1:12" s="85" customFormat="1" ht="18.75" customHeight="1">
      <c r="A263" s="339"/>
      <c r="B263" s="430"/>
      <c r="C263" s="339"/>
      <c r="D263" s="339"/>
      <c r="J263" s="390"/>
    </row>
    <row r="264" spans="1:12" s="85" customFormat="1" ht="18.75" customHeight="1">
      <c r="A264" s="854" t="s">
        <v>664</v>
      </c>
      <c r="B264" s="854"/>
      <c r="C264" s="854"/>
      <c r="D264" s="854"/>
      <c r="E264" s="854"/>
      <c r="F264" s="854"/>
      <c r="J264" s="390"/>
    </row>
    <row r="265" spans="1:12" s="85" customFormat="1" ht="25.5" customHeight="1">
      <c r="A265" s="844" t="s">
        <v>305</v>
      </c>
      <c r="B265" s="844" t="s">
        <v>306</v>
      </c>
      <c r="C265" s="283" t="s">
        <v>307</v>
      </c>
      <c r="D265" s="844" t="s">
        <v>308</v>
      </c>
      <c r="E265" s="282" t="s">
        <v>309</v>
      </c>
      <c r="F265" s="431" t="s">
        <v>310</v>
      </c>
      <c r="G265" s="64" t="s">
        <v>204</v>
      </c>
      <c r="H265" s="30" t="s">
        <v>207</v>
      </c>
      <c r="I265" s="67" t="s">
        <v>206</v>
      </c>
      <c r="J265" s="67" t="s">
        <v>226</v>
      </c>
      <c r="K265" s="27" t="s">
        <v>202</v>
      </c>
      <c r="L265" s="30" t="s">
        <v>203</v>
      </c>
    </row>
    <row r="266" spans="1:12" s="85" customFormat="1" ht="59.25" customHeight="1">
      <c r="A266" s="844"/>
      <c r="B266" s="844"/>
      <c r="C266" s="283" t="s">
        <v>311</v>
      </c>
      <c r="D266" s="844"/>
      <c r="E266" s="282" t="s">
        <v>312</v>
      </c>
      <c r="F266" s="431" t="s">
        <v>313</v>
      </c>
      <c r="G266" s="391"/>
      <c r="H266" s="80"/>
      <c r="I266" s="80"/>
      <c r="J266" s="392"/>
      <c r="K266" s="80"/>
      <c r="L266" s="80"/>
    </row>
    <row r="267" spans="1:12" s="85" customFormat="1" ht="48.75" customHeight="1">
      <c r="A267" s="380">
        <v>1</v>
      </c>
      <c r="B267" s="432" t="s">
        <v>665</v>
      </c>
      <c r="C267" s="100">
        <v>10</v>
      </c>
      <c r="D267" s="433" t="s">
        <v>55</v>
      </c>
      <c r="E267" s="434">
        <v>17.059999999999999</v>
      </c>
      <c r="F267" s="435">
        <f>C267*E267</f>
        <v>170.6</v>
      </c>
      <c r="G267" s="391">
        <v>10</v>
      </c>
      <c r="H267" s="428">
        <f>E267*G267</f>
        <v>170.6</v>
      </c>
      <c r="I267" s="436">
        <f>C267-G267</f>
        <v>0</v>
      </c>
      <c r="J267" s="437">
        <f>F267-H267</f>
        <v>0</v>
      </c>
      <c r="K267" s="303" t="s">
        <v>576</v>
      </c>
      <c r="L267" s="80"/>
    </row>
    <row r="268" spans="1:12" s="85" customFormat="1" ht="48.75" customHeight="1">
      <c r="A268" s="426">
        <v>2</v>
      </c>
      <c r="B268" s="432" t="s">
        <v>666</v>
      </c>
      <c r="C268" s="438">
        <v>20</v>
      </c>
      <c r="D268" s="439" t="s">
        <v>55</v>
      </c>
      <c r="E268" s="440">
        <v>13.39</v>
      </c>
      <c r="F268" s="441">
        <f>C268*E268</f>
        <v>267.8</v>
      </c>
      <c r="G268" s="391">
        <v>60</v>
      </c>
      <c r="H268" s="303">
        <f t="shared" ref="H268:H281" si="41">E268*G268</f>
        <v>803.40000000000009</v>
      </c>
      <c r="I268" s="442">
        <f>C268-G268</f>
        <v>-40</v>
      </c>
      <c r="J268" s="437">
        <f t="shared" ref="J268:J281" si="42">F268-H268</f>
        <v>-535.60000000000014</v>
      </c>
      <c r="K268" s="303" t="s">
        <v>576</v>
      </c>
      <c r="L268" s="80"/>
    </row>
    <row r="269" spans="1:12" s="85" customFormat="1" ht="39" customHeight="1">
      <c r="A269" s="286">
        <v>3</v>
      </c>
      <c r="B269" s="443" t="s">
        <v>667</v>
      </c>
      <c r="C269" s="444">
        <v>20</v>
      </c>
      <c r="D269" s="445" t="s">
        <v>55</v>
      </c>
      <c r="E269" s="446">
        <v>15.01</v>
      </c>
      <c r="F269" s="447">
        <v>300.2</v>
      </c>
      <c r="G269" s="391"/>
      <c r="H269" s="80">
        <f t="shared" si="41"/>
        <v>0</v>
      </c>
      <c r="I269" s="436">
        <f t="shared" ref="I269:I281" si="43">C269-G269</f>
        <v>20</v>
      </c>
      <c r="J269" s="448">
        <f t="shared" si="42"/>
        <v>300.2</v>
      </c>
      <c r="K269" s="80" t="s">
        <v>668</v>
      </c>
      <c r="L269" s="80"/>
    </row>
    <row r="270" spans="1:12" s="85" customFormat="1" ht="39" customHeight="1">
      <c r="A270" s="286">
        <v>4</v>
      </c>
      <c r="B270" s="443" t="s">
        <v>669</v>
      </c>
      <c r="C270" s="444">
        <v>100</v>
      </c>
      <c r="D270" s="445" t="s">
        <v>55</v>
      </c>
      <c r="E270" s="446">
        <v>11.45</v>
      </c>
      <c r="F270" s="449">
        <f>C270*E270</f>
        <v>1145</v>
      </c>
      <c r="G270" s="450">
        <v>100</v>
      </c>
      <c r="H270" s="80">
        <f t="shared" si="41"/>
        <v>1145</v>
      </c>
      <c r="I270" s="436">
        <f t="shared" si="43"/>
        <v>0</v>
      </c>
      <c r="J270" s="448">
        <f t="shared" si="42"/>
        <v>0</v>
      </c>
      <c r="K270" s="80" t="s">
        <v>670</v>
      </c>
      <c r="L270" s="80"/>
    </row>
    <row r="271" spans="1:12" s="85" customFormat="1" ht="45.75" customHeight="1">
      <c r="A271" s="286">
        <v>5</v>
      </c>
      <c r="B271" s="99" t="s">
        <v>671</v>
      </c>
      <c r="C271" s="100">
        <v>60</v>
      </c>
      <c r="D271" s="433" t="s">
        <v>55</v>
      </c>
      <c r="E271" s="451">
        <v>5.61</v>
      </c>
      <c r="F271" s="452">
        <f t="shared" ref="F271:F281" si="44">C271*E271</f>
        <v>336.6</v>
      </c>
      <c r="G271" s="453">
        <v>20</v>
      </c>
      <c r="H271" s="80">
        <f t="shared" si="41"/>
        <v>112.2</v>
      </c>
      <c r="I271" s="436">
        <f t="shared" si="43"/>
        <v>40</v>
      </c>
      <c r="J271" s="448">
        <f t="shared" si="42"/>
        <v>224.40000000000003</v>
      </c>
      <c r="K271" s="80" t="s">
        <v>670</v>
      </c>
      <c r="L271" s="80"/>
    </row>
    <row r="272" spans="1:12" s="85" customFormat="1" ht="41.25" customHeight="1">
      <c r="A272" s="286">
        <v>6</v>
      </c>
      <c r="B272" s="396" t="s">
        <v>672</v>
      </c>
      <c r="C272" s="397">
        <v>60</v>
      </c>
      <c r="D272" s="454" t="s">
        <v>673</v>
      </c>
      <c r="E272" s="455">
        <v>9.85</v>
      </c>
      <c r="F272" s="456">
        <f t="shared" si="44"/>
        <v>591</v>
      </c>
      <c r="G272" s="457">
        <v>100</v>
      </c>
      <c r="H272" s="80">
        <f t="shared" si="41"/>
        <v>985</v>
      </c>
      <c r="I272" s="458">
        <f t="shared" si="43"/>
        <v>-40</v>
      </c>
      <c r="J272" s="448">
        <f t="shared" si="42"/>
        <v>-394</v>
      </c>
      <c r="K272" s="395" t="s">
        <v>639</v>
      </c>
      <c r="L272" s="80"/>
    </row>
    <row r="273" spans="1:12" s="85" customFormat="1" ht="75" customHeight="1">
      <c r="A273" s="286">
        <v>7</v>
      </c>
      <c r="B273" s="396" t="s">
        <v>674</v>
      </c>
      <c r="C273" s="397">
        <v>20</v>
      </c>
      <c r="D273" s="397" t="s">
        <v>55</v>
      </c>
      <c r="E273" s="459">
        <v>5.54</v>
      </c>
      <c r="F273" s="460">
        <f t="shared" si="44"/>
        <v>110.8</v>
      </c>
      <c r="G273" s="461">
        <v>60</v>
      </c>
      <c r="H273" s="80">
        <f t="shared" si="41"/>
        <v>332.4</v>
      </c>
      <c r="I273" s="458">
        <f t="shared" si="43"/>
        <v>-40</v>
      </c>
      <c r="J273" s="448">
        <f t="shared" si="42"/>
        <v>-221.59999999999997</v>
      </c>
      <c r="K273" s="395" t="s">
        <v>639</v>
      </c>
      <c r="L273" s="80"/>
    </row>
    <row r="274" spans="1:12" s="85" customFormat="1" ht="67.5" customHeight="1">
      <c r="A274" s="101">
        <v>9</v>
      </c>
      <c r="B274" s="462" t="s">
        <v>675</v>
      </c>
      <c r="C274" s="463">
        <v>20</v>
      </c>
      <c r="D274" s="463" t="s">
        <v>55</v>
      </c>
      <c r="E274" s="464">
        <v>6.81</v>
      </c>
      <c r="F274" s="465">
        <f t="shared" si="44"/>
        <v>136.19999999999999</v>
      </c>
      <c r="G274" s="466"/>
      <c r="H274" s="80">
        <f t="shared" si="41"/>
        <v>0</v>
      </c>
      <c r="I274" s="436">
        <f t="shared" si="43"/>
        <v>20</v>
      </c>
      <c r="J274" s="448">
        <f t="shared" si="42"/>
        <v>136.19999999999999</v>
      </c>
      <c r="K274" s="395" t="s">
        <v>639</v>
      </c>
      <c r="L274" s="80"/>
    </row>
    <row r="275" spans="1:12" s="85" customFormat="1" ht="57.75" customHeight="1">
      <c r="A275" s="297">
        <v>10</v>
      </c>
      <c r="B275" s="467" t="s">
        <v>676</v>
      </c>
      <c r="C275" s="468">
        <v>60</v>
      </c>
      <c r="D275" s="468" t="s">
        <v>55</v>
      </c>
      <c r="E275" s="469">
        <v>8.92</v>
      </c>
      <c r="F275" s="470">
        <f t="shared" si="44"/>
        <v>535.20000000000005</v>
      </c>
      <c r="G275" s="391">
        <v>40</v>
      </c>
      <c r="H275" s="80">
        <f t="shared" si="41"/>
        <v>356.8</v>
      </c>
      <c r="I275" s="458">
        <f t="shared" si="43"/>
        <v>20</v>
      </c>
      <c r="J275" s="448">
        <f t="shared" si="42"/>
        <v>178.40000000000003</v>
      </c>
      <c r="K275" s="395" t="s">
        <v>639</v>
      </c>
      <c r="L275" s="80"/>
    </row>
    <row r="276" spans="1:12" s="85" customFormat="1" ht="41.25" customHeight="1">
      <c r="A276" s="426">
        <v>11</v>
      </c>
      <c r="B276" s="471" t="s">
        <v>677</v>
      </c>
      <c r="C276" s="472">
        <v>12</v>
      </c>
      <c r="D276" s="472" t="s">
        <v>55</v>
      </c>
      <c r="E276" s="473">
        <v>30.51</v>
      </c>
      <c r="F276" s="474">
        <f t="shared" si="44"/>
        <v>366.12</v>
      </c>
      <c r="G276" s="391"/>
      <c r="H276" s="303">
        <f t="shared" si="41"/>
        <v>0</v>
      </c>
      <c r="I276" s="437">
        <f t="shared" si="43"/>
        <v>12</v>
      </c>
      <c r="J276" s="437">
        <f t="shared" si="42"/>
        <v>366.12</v>
      </c>
      <c r="K276" s="303" t="s">
        <v>576</v>
      </c>
      <c r="L276" s="80"/>
    </row>
    <row r="277" spans="1:12" s="85" customFormat="1" ht="42.75" customHeight="1">
      <c r="A277" s="426">
        <v>12</v>
      </c>
      <c r="B277" s="475" t="s">
        <v>678</v>
      </c>
      <c r="C277" s="476">
        <v>12</v>
      </c>
      <c r="D277" s="476" t="s">
        <v>55</v>
      </c>
      <c r="E277" s="477">
        <v>38.25</v>
      </c>
      <c r="F277" s="474">
        <f t="shared" si="44"/>
        <v>459</v>
      </c>
      <c r="G277" s="391">
        <v>24</v>
      </c>
      <c r="H277" s="303">
        <f t="shared" si="41"/>
        <v>918</v>
      </c>
      <c r="I277" s="437">
        <f t="shared" si="43"/>
        <v>-12</v>
      </c>
      <c r="J277" s="437">
        <f t="shared" si="42"/>
        <v>-459</v>
      </c>
      <c r="K277" s="303" t="s">
        <v>576</v>
      </c>
      <c r="L277" s="80"/>
    </row>
    <row r="278" spans="1:12" s="85" customFormat="1" ht="39.75" customHeight="1">
      <c r="A278" s="297">
        <v>13</v>
      </c>
      <c r="B278" s="478" t="s">
        <v>679</v>
      </c>
      <c r="C278" s="479">
        <v>20</v>
      </c>
      <c r="D278" s="479" t="s">
        <v>55</v>
      </c>
      <c r="E278" s="316">
        <v>23.17</v>
      </c>
      <c r="F278" s="480">
        <f t="shared" si="44"/>
        <v>463.40000000000003</v>
      </c>
      <c r="G278" s="391">
        <v>20</v>
      </c>
      <c r="H278" s="80">
        <f t="shared" si="41"/>
        <v>463.40000000000003</v>
      </c>
      <c r="I278" s="436">
        <f t="shared" si="43"/>
        <v>0</v>
      </c>
      <c r="J278" s="448">
        <f t="shared" si="42"/>
        <v>0</v>
      </c>
      <c r="K278" s="80" t="s">
        <v>668</v>
      </c>
      <c r="L278" s="80"/>
    </row>
    <row r="279" spans="1:12" s="85" customFormat="1" ht="46.5" customHeight="1">
      <c r="A279" s="286">
        <v>14</v>
      </c>
      <c r="B279" s="478" t="s">
        <v>680</v>
      </c>
      <c r="C279" s="479">
        <v>40</v>
      </c>
      <c r="D279" s="479" t="s">
        <v>55</v>
      </c>
      <c r="E279" s="316">
        <v>12.9</v>
      </c>
      <c r="F279" s="480">
        <f t="shared" si="44"/>
        <v>516</v>
      </c>
      <c r="G279" s="391">
        <v>40</v>
      </c>
      <c r="H279" s="80">
        <f t="shared" si="41"/>
        <v>516</v>
      </c>
      <c r="I279" s="436">
        <f t="shared" si="43"/>
        <v>0</v>
      </c>
      <c r="J279" s="448">
        <f t="shared" si="42"/>
        <v>0</v>
      </c>
      <c r="K279" s="80" t="s">
        <v>668</v>
      </c>
      <c r="L279" s="80"/>
    </row>
    <row r="280" spans="1:12" s="85" customFormat="1" ht="123" customHeight="1">
      <c r="A280" s="286">
        <v>15</v>
      </c>
      <c r="B280" s="401" t="s">
        <v>681</v>
      </c>
      <c r="C280" s="328">
        <v>175</v>
      </c>
      <c r="D280" s="328" t="s">
        <v>55</v>
      </c>
      <c r="E280" s="329">
        <v>41.66</v>
      </c>
      <c r="F280" s="460">
        <f t="shared" si="44"/>
        <v>7290.4999999999991</v>
      </c>
      <c r="G280" s="481">
        <v>100</v>
      </c>
      <c r="H280" s="80">
        <f t="shared" si="41"/>
        <v>4166</v>
      </c>
      <c r="I280" s="458">
        <f t="shared" si="43"/>
        <v>75</v>
      </c>
      <c r="J280" s="448">
        <f t="shared" si="42"/>
        <v>3124.4999999999991</v>
      </c>
      <c r="K280" s="395" t="s">
        <v>639</v>
      </c>
      <c r="L280" s="80"/>
    </row>
    <row r="281" spans="1:12" s="85" customFormat="1" ht="66.75" customHeight="1">
      <c r="A281" s="426">
        <v>16</v>
      </c>
      <c r="B281" s="482" t="s">
        <v>682</v>
      </c>
      <c r="C281" s="79">
        <v>90</v>
      </c>
      <c r="D281" s="79" t="s">
        <v>55</v>
      </c>
      <c r="E281" s="483">
        <v>17.28</v>
      </c>
      <c r="F281" s="484">
        <f t="shared" si="44"/>
        <v>1555.2</v>
      </c>
      <c r="G281" s="485">
        <v>140</v>
      </c>
      <c r="H281" s="428">
        <f t="shared" si="41"/>
        <v>2419.2000000000003</v>
      </c>
      <c r="I281" s="486">
        <f t="shared" si="43"/>
        <v>-50</v>
      </c>
      <c r="J281" s="437">
        <f t="shared" si="42"/>
        <v>-864.00000000000023</v>
      </c>
      <c r="K281" s="80" t="s">
        <v>576</v>
      </c>
      <c r="L281" s="80"/>
    </row>
    <row r="282" spans="1:12" s="85" customFormat="1" ht="38.25" customHeight="1">
      <c r="A282" s="376"/>
      <c r="B282" s="376"/>
      <c r="C282" s="376"/>
      <c r="D282" s="376"/>
      <c r="E282" s="487" t="s">
        <v>326</v>
      </c>
      <c r="F282" s="487">
        <f>SUM(F267:F281)</f>
        <v>14243.619999999999</v>
      </c>
      <c r="J282" s="390"/>
    </row>
    <row r="283" spans="1:12" s="85" customFormat="1" ht="42" customHeight="1">
      <c r="A283" s="855" t="s">
        <v>683</v>
      </c>
      <c r="B283" s="855"/>
      <c r="C283" s="855"/>
      <c r="D283" s="855"/>
      <c r="E283" s="855"/>
      <c r="F283" s="855"/>
      <c r="G283" s="85" t="s">
        <v>294</v>
      </c>
      <c r="J283" s="390"/>
    </row>
    <row r="284" spans="1:12" s="85" customFormat="1" ht="10.5" customHeight="1">
      <c r="A284" s="845"/>
      <c r="B284" s="845"/>
      <c r="C284" s="845"/>
      <c r="D284" s="845"/>
      <c r="E284" s="845"/>
      <c r="F284" s="845"/>
      <c r="J284" s="390"/>
    </row>
    <row r="285" spans="1:12" s="85" customFormat="1" ht="26.25" customHeight="1">
      <c r="A285" s="362"/>
      <c r="B285" s="91"/>
      <c r="C285" s="362"/>
      <c r="D285" s="362"/>
      <c r="E285" s="88"/>
      <c r="F285" s="88"/>
      <c r="J285" s="390"/>
    </row>
    <row r="286" spans="1:12" s="85" customFormat="1">
      <c r="A286" s="94"/>
      <c r="B286" s="94"/>
      <c r="C286" s="94"/>
      <c r="D286" s="94"/>
      <c r="E286" s="94"/>
      <c r="F286" s="94"/>
      <c r="J286" s="390"/>
    </row>
    <row r="287" spans="1:12" s="85" customFormat="1" ht="7.5" customHeight="1">
      <c r="A287" s="339"/>
      <c r="B287" s="140"/>
      <c r="C287" s="339"/>
      <c r="D287" s="339"/>
      <c r="J287" s="390"/>
    </row>
    <row r="288" spans="1:12" s="85" customFormat="1" ht="20.25" customHeight="1">
      <c r="A288" s="852" t="s">
        <v>684</v>
      </c>
      <c r="B288" s="852"/>
      <c r="C288" s="852"/>
      <c r="D288" s="852"/>
      <c r="E288" s="852"/>
      <c r="F288" s="852"/>
      <c r="H288" s="389" t="s">
        <v>576</v>
      </c>
      <c r="J288" s="390"/>
    </row>
    <row r="289" spans="1:12" s="85" customFormat="1" ht="25.5">
      <c r="A289" s="844"/>
      <c r="B289" s="844"/>
      <c r="C289" s="283"/>
      <c r="D289" s="844"/>
      <c r="E289" s="282"/>
      <c r="F289" s="283"/>
      <c r="G289" s="64" t="s">
        <v>204</v>
      </c>
      <c r="H289" s="30" t="s">
        <v>207</v>
      </c>
      <c r="I289" s="67" t="s">
        <v>206</v>
      </c>
      <c r="J289" s="67" t="s">
        <v>201</v>
      </c>
      <c r="K289" s="27" t="s">
        <v>202</v>
      </c>
      <c r="L289" s="30" t="s">
        <v>203</v>
      </c>
    </row>
    <row r="290" spans="1:12" s="85" customFormat="1" ht="26.25" customHeight="1">
      <c r="A290" s="844"/>
      <c r="B290" s="844"/>
      <c r="C290" s="283"/>
      <c r="D290" s="844"/>
      <c r="E290" s="282"/>
      <c r="F290" s="283"/>
      <c r="G290" s="80"/>
      <c r="H290" s="80"/>
      <c r="I290" s="80"/>
      <c r="J290" s="392"/>
      <c r="K290" s="80"/>
      <c r="L290" s="80"/>
    </row>
    <row r="291" spans="1:12" s="85" customFormat="1" ht="53.25" customHeight="1">
      <c r="A291" s="320">
        <v>1</v>
      </c>
      <c r="B291" s="488" t="s">
        <v>685</v>
      </c>
      <c r="C291" s="89">
        <v>1</v>
      </c>
      <c r="D291" s="89" t="s">
        <v>31</v>
      </c>
      <c r="E291" s="85">
        <v>961.2</v>
      </c>
      <c r="F291" s="85">
        <v>961.2</v>
      </c>
      <c r="G291" s="80">
        <v>1</v>
      </c>
      <c r="H291" s="80">
        <v>961.2</v>
      </c>
      <c r="I291" s="80">
        <v>0</v>
      </c>
      <c r="J291" s="489"/>
      <c r="K291" s="80">
        <v>0</v>
      </c>
      <c r="L291" s="490">
        <v>0</v>
      </c>
    </row>
    <row r="292" spans="1:12" s="85" customFormat="1" ht="18.75" customHeight="1">
      <c r="A292" s="286"/>
      <c r="B292" s="322"/>
      <c r="C292" s="286"/>
      <c r="D292" s="286"/>
      <c r="E292" s="80" t="s">
        <v>326</v>
      </c>
      <c r="F292" s="80">
        <f>SUM(F291)</f>
        <v>961.2</v>
      </c>
      <c r="J292" s="390"/>
    </row>
    <row r="293" spans="1:12" s="85" customFormat="1">
      <c r="A293" s="362"/>
      <c r="B293" s="131"/>
      <c r="C293" s="362"/>
      <c r="D293" s="362"/>
      <c r="E293" s="88"/>
      <c r="F293" s="88"/>
      <c r="J293" s="390"/>
    </row>
    <row r="294" spans="1:12" s="85" customFormat="1">
      <c r="A294" s="362"/>
      <c r="B294" s="131"/>
      <c r="C294" s="362"/>
      <c r="D294" s="362"/>
      <c r="E294" s="88"/>
      <c r="F294" s="88"/>
      <c r="J294" s="390"/>
    </row>
    <row r="295" spans="1:12" s="88" customFormat="1">
      <c r="A295" s="362"/>
      <c r="B295" s="131"/>
      <c r="C295" s="362"/>
      <c r="D295" s="362"/>
      <c r="J295" s="418"/>
    </row>
    <row r="296" spans="1:12" s="126" customFormat="1" ht="42" customHeight="1">
      <c r="A296" s="853" t="s">
        <v>686</v>
      </c>
      <c r="B296" s="853"/>
      <c r="C296" s="853"/>
      <c r="D296" s="853"/>
      <c r="E296" s="853"/>
      <c r="F296" s="853"/>
      <c r="H296" s="491" t="s">
        <v>576</v>
      </c>
    </row>
    <row r="297" spans="1:12" s="88" customFormat="1" ht="25.5">
      <c r="A297" s="844"/>
      <c r="B297" s="844" t="s">
        <v>362</v>
      </c>
      <c r="C297" s="492" t="s">
        <v>307</v>
      </c>
      <c r="D297" s="847" t="s">
        <v>308</v>
      </c>
      <c r="E297" s="282"/>
      <c r="F297" s="283"/>
      <c r="G297" s="64" t="s">
        <v>204</v>
      </c>
      <c r="H297" s="30" t="s">
        <v>207</v>
      </c>
      <c r="I297" s="67" t="s">
        <v>206</v>
      </c>
      <c r="J297" s="67" t="s">
        <v>226</v>
      </c>
      <c r="K297" s="27" t="s">
        <v>202</v>
      </c>
      <c r="L297" s="30" t="s">
        <v>203</v>
      </c>
    </row>
    <row r="298" spans="1:12" s="88" customFormat="1">
      <c r="A298" s="844"/>
      <c r="B298" s="844"/>
      <c r="C298" s="283" t="s">
        <v>311</v>
      </c>
      <c r="D298" s="848"/>
      <c r="E298" s="282"/>
      <c r="F298" s="283"/>
      <c r="G298" s="80"/>
      <c r="H298" s="80"/>
      <c r="I298" s="80"/>
      <c r="J298" s="392"/>
      <c r="K298" s="80"/>
      <c r="L298" s="80"/>
    </row>
    <row r="299" spans="1:12" s="85" customFormat="1" ht="51" customHeight="1">
      <c r="A299" s="320">
        <v>1</v>
      </c>
      <c r="B299" s="96" t="s">
        <v>687</v>
      </c>
      <c r="C299" s="494">
        <v>100</v>
      </c>
      <c r="D299" s="79" t="s">
        <v>55</v>
      </c>
      <c r="E299" s="95">
        <v>12.26</v>
      </c>
      <c r="F299" s="321">
        <f t="shared" ref="F299:F304" si="45">C299*E299</f>
        <v>1226</v>
      </c>
      <c r="G299" s="80">
        <v>40</v>
      </c>
      <c r="H299" s="80">
        <f t="shared" ref="H299:H304" si="46">E299*G299</f>
        <v>490.4</v>
      </c>
      <c r="I299" s="80">
        <f t="shared" ref="I299:I304" si="47">C299-G299</f>
        <v>60</v>
      </c>
      <c r="J299" s="392">
        <f>F299-H299</f>
        <v>735.6</v>
      </c>
      <c r="K299" s="80"/>
      <c r="L299" s="80"/>
    </row>
    <row r="300" spans="1:12" s="85" customFormat="1" ht="34.5" customHeight="1">
      <c r="A300" s="320">
        <v>2</v>
      </c>
      <c r="B300" s="96" t="s">
        <v>688</v>
      </c>
      <c r="C300" s="89">
        <v>20</v>
      </c>
      <c r="D300" s="79" t="s">
        <v>55</v>
      </c>
      <c r="E300" s="95">
        <v>16.309999999999999</v>
      </c>
      <c r="F300" s="321">
        <f t="shared" si="45"/>
        <v>326.2</v>
      </c>
      <c r="G300" s="80"/>
      <c r="H300" s="80">
        <f t="shared" si="46"/>
        <v>0</v>
      </c>
      <c r="I300" s="80">
        <f t="shared" si="47"/>
        <v>20</v>
      </c>
      <c r="J300" s="392">
        <f>F300-H300</f>
        <v>326.2</v>
      </c>
      <c r="L300" s="80"/>
    </row>
    <row r="301" spans="1:12" s="85" customFormat="1" ht="27" customHeight="1">
      <c r="A301" s="320">
        <v>3</v>
      </c>
      <c r="B301" s="96" t="s">
        <v>689</v>
      </c>
      <c r="C301" s="89">
        <v>80</v>
      </c>
      <c r="D301" s="79" t="s">
        <v>55</v>
      </c>
      <c r="E301" s="95">
        <v>27.16</v>
      </c>
      <c r="F301" s="321">
        <f t="shared" si="45"/>
        <v>2172.8000000000002</v>
      </c>
      <c r="G301" s="80">
        <v>20</v>
      </c>
      <c r="H301" s="80">
        <f t="shared" si="46"/>
        <v>543.20000000000005</v>
      </c>
      <c r="I301" s="80">
        <f t="shared" si="47"/>
        <v>60</v>
      </c>
      <c r="J301" s="392">
        <f>F301-H301</f>
        <v>1629.6000000000001</v>
      </c>
      <c r="K301" s="80" t="s">
        <v>690</v>
      </c>
      <c r="L301" s="80"/>
    </row>
    <row r="302" spans="1:12" s="85" customFormat="1" ht="24.75" customHeight="1">
      <c r="A302" s="495">
        <v>4</v>
      </c>
      <c r="B302" s="114" t="s">
        <v>691</v>
      </c>
      <c r="C302" s="97">
        <v>40</v>
      </c>
      <c r="D302" s="98" t="s">
        <v>55</v>
      </c>
      <c r="E302" s="104">
        <v>14.58</v>
      </c>
      <c r="F302" s="321">
        <f t="shared" si="45"/>
        <v>583.20000000000005</v>
      </c>
      <c r="G302" s="83">
        <v>40</v>
      </c>
      <c r="H302" s="133">
        <f t="shared" si="46"/>
        <v>583.20000000000005</v>
      </c>
      <c r="I302" s="80">
        <f t="shared" si="47"/>
        <v>0</v>
      </c>
      <c r="J302" s="392">
        <f>F302-H302</f>
        <v>0</v>
      </c>
      <c r="K302" s="496" t="s">
        <v>294</v>
      </c>
      <c r="L302" s="80"/>
    </row>
    <row r="303" spans="1:12" s="88" customFormat="1" ht="42" customHeight="1">
      <c r="A303" s="426">
        <v>5</v>
      </c>
      <c r="B303" s="84" t="s">
        <v>692</v>
      </c>
      <c r="C303" s="79">
        <v>20</v>
      </c>
      <c r="D303" s="79" t="s">
        <v>55</v>
      </c>
      <c r="E303" s="83">
        <v>19.329999999999998</v>
      </c>
      <c r="F303" s="321">
        <f t="shared" si="45"/>
        <v>386.59999999999997</v>
      </c>
      <c r="G303" s="80">
        <v>20</v>
      </c>
      <c r="H303" s="80">
        <f t="shared" si="46"/>
        <v>386.59999999999997</v>
      </c>
      <c r="I303" s="80">
        <f t="shared" si="47"/>
        <v>0</v>
      </c>
      <c r="J303" s="392">
        <f>F303-H303</f>
        <v>0</v>
      </c>
      <c r="K303" s="80" t="s">
        <v>654</v>
      </c>
      <c r="L303" s="80"/>
    </row>
    <row r="304" spans="1:12" s="88" customFormat="1" ht="47.25" customHeight="1">
      <c r="A304" s="87"/>
      <c r="B304" s="497" t="s">
        <v>693</v>
      </c>
      <c r="C304" s="498">
        <f>SUM(C299:C303)</f>
        <v>260</v>
      </c>
      <c r="D304" s="498" t="s">
        <v>18</v>
      </c>
      <c r="E304" s="499">
        <v>1.94</v>
      </c>
      <c r="F304" s="499">
        <f t="shared" si="45"/>
        <v>504.4</v>
      </c>
      <c r="G304" s="133">
        <v>20</v>
      </c>
      <c r="H304" s="133">
        <f t="shared" si="46"/>
        <v>38.799999999999997</v>
      </c>
      <c r="I304" s="80">
        <f t="shared" si="47"/>
        <v>240</v>
      </c>
      <c r="J304" s="303">
        <f>SUM(J299:J303)</f>
        <v>2691.4</v>
      </c>
      <c r="K304" s="428">
        <f>H299+H300+H301+H302+H303</f>
        <v>2003.3999999999999</v>
      </c>
      <c r="L304" s="500" t="s">
        <v>694</v>
      </c>
    </row>
    <row r="305" spans="1:12" s="88" customFormat="1" ht="47.25" customHeight="1">
      <c r="A305" s="87"/>
      <c r="B305" s="124"/>
      <c r="C305" s="87"/>
      <c r="D305" s="87"/>
      <c r="E305" s="125"/>
      <c r="F305" s="125">
        <f>SUM(F299:F304)</f>
        <v>5199.2</v>
      </c>
      <c r="G305" s="123"/>
      <c r="H305" s="123">
        <f>SUM(H299:H304)</f>
        <v>2042.1999999999998</v>
      </c>
      <c r="I305" s="120"/>
      <c r="J305" s="501">
        <f>F306-H305</f>
        <v>2652.6000000000004</v>
      </c>
      <c r="K305" s="120"/>
    </row>
    <row r="306" spans="1:12" s="88" customFormat="1" ht="47.25" customHeight="1">
      <c r="A306" s="87"/>
      <c r="B306" s="124"/>
      <c r="C306" s="87"/>
      <c r="D306" s="87"/>
      <c r="E306" s="125"/>
      <c r="F306" s="125">
        <v>4694.8</v>
      </c>
      <c r="G306" s="123"/>
      <c r="H306" s="123"/>
      <c r="I306" s="120"/>
      <c r="J306" s="418"/>
      <c r="K306" s="120"/>
    </row>
    <row r="307" spans="1:12">
      <c r="A307" s="845" t="s">
        <v>695</v>
      </c>
      <c r="B307" s="845"/>
      <c r="C307" s="845"/>
      <c r="D307" s="845"/>
      <c r="E307" s="845"/>
      <c r="F307" s="845"/>
      <c r="G307" s="846"/>
      <c r="H307" s="846"/>
      <c r="I307" s="846"/>
      <c r="K307" s="377" t="s">
        <v>215</v>
      </c>
    </row>
    <row r="308" spans="1:12" ht="25.5">
      <c r="A308" s="844"/>
      <c r="B308" s="844" t="s">
        <v>306</v>
      </c>
      <c r="C308" s="492" t="s">
        <v>307</v>
      </c>
      <c r="D308" s="847" t="s">
        <v>308</v>
      </c>
      <c r="E308" s="282"/>
      <c r="F308" s="283"/>
      <c r="G308" s="64" t="s">
        <v>204</v>
      </c>
      <c r="H308" s="30" t="s">
        <v>207</v>
      </c>
      <c r="I308" s="67" t="s">
        <v>206</v>
      </c>
      <c r="J308" s="67" t="s">
        <v>226</v>
      </c>
      <c r="K308" s="27" t="s">
        <v>202</v>
      </c>
      <c r="L308" s="30" t="s">
        <v>203</v>
      </c>
    </row>
    <row r="309" spans="1:12">
      <c r="A309" s="844"/>
      <c r="B309" s="844"/>
      <c r="C309" s="283" t="s">
        <v>311</v>
      </c>
      <c r="D309" s="848"/>
      <c r="E309" s="282"/>
      <c r="F309" s="283"/>
      <c r="G309" s="25"/>
      <c r="H309" s="25"/>
      <c r="I309" s="25"/>
      <c r="J309" s="53"/>
      <c r="K309" s="25"/>
      <c r="L309" s="25"/>
    </row>
    <row r="310" spans="1:12" ht="73.5" customHeight="1">
      <c r="A310" s="89">
        <v>1</v>
      </c>
      <c r="B310" s="502" t="s">
        <v>375</v>
      </c>
      <c r="C310" s="394">
        <v>240</v>
      </c>
      <c r="D310" s="328" t="s">
        <v>231</v>
      </c>
      <c r="E310" s="330">
        <v>7.68</v>
      </c>
      <c r="F310" s="330">
        <f>C310*E310</f>
        <v>1843.1999999999998</v>
      </c>
      <c r="G310" s="25">
        <v>120</v>
      </c>
      <c r="H310" s="25">
        <f>E310*G310</f>
        <v>921.59999999999991</v>
      </c>
      <c r="I310" s="25">
        <f>C310-G310</f>
        <v>120</v>
      </c>
      <c r="J310" s="330">
        <f>F310-H310</f>
        <v>921.59999999999991</v>
      </c>
      <c r="K310" s="25" t="s">
        <v>639</v>
      </c>
      <c r="L310" s="25"/>
    </row>
    <row r="311" spans="1:12" ht="38.25">
      <c r="A311" s="79">
        <v>2</v>
      </c>
      <c r="B311" s="399" t="s">
        <v>696</v>
      </c>
      <c r="C311" s="503">
        <v>40</v>
      </c>
      <c r="D311" s="328" t="s">
        <v>231</v>
      </c>
      <c r="E311" s="329">
        <v>14.14</v>
      </c>
      <c r="F311" s="330">
        <f>C311*E311</f>
        <v>565.6</v>
      </c>
      <c r="G311" s="25">
        <v>40</v>
      </c>
      <c r="H311" s="25">
        <f>E311*G311</f>
        <v>565.6</v>
      </c>
      <c r="I311" s="25">
        <f>C311-G311</f>
        <v>0</v>
      </c>
      <c r="J311" s="53">
        <f>F311-H311</f>
        <v>0</v>
      </c>
      <c r="K311" s="25" t="s">
        <v>639</v>
      </c>
      <c r="L311" s="25"/>
    </row>
    <row r="312" spans="1:12" ht="25.5">
      <c r="A312" s="79">
        <v>3</v>
      </c>
      <c r="B312" s="401" t="s">
        <v>697</v>
      </c>
      <c r="C312" s="328">
        <v>36</v>
      </c>
      <c r="D312" s="328" t="s">
        <v>231</v>
      </c>
      <c r="E312" s="329">
        <v>7.2</v>
      </c>
      <c r="F312" s="330">
        <f>C312*E312</f>
        <v>259.2</v>
      </c>
      <c r="G312" s="25">
        <v>36</v>
      </c>
      <c r="H312" s="25">
        <f>E312*G312</f>
        <v>259.2</v>
      </c>
      <c r="I312" s="25">
        <f>C312-G312</f>
        <v>0</v>
      </c>
      <c r="J312" s="53">
        <f>F312-H312</f>
        <v>0</v>
      </c>
      <c r="K312" s="25" t="s">
        <v>639</v>
      </c>
      <c r="L312" s="25"/>
    </row>
    <row r="313" spans="1:12" ht="50.25" customHeight="1">
      <c r="A313" s="79">
        <v>4</v>
      </c>
      <c r="B313" s="504" t="s">
        <v>356</v>
      </c>
      <c r="C313" s="328">
        <v>36</v>
      </c>
      <c r="D313" s="328" t="s">
        <v>231</v>
      </c>
      <c r="E313" s="329">
        <v>7.37</v>
      </c>
      <c r="F313" s="330">
        <f>C313*E313</f>
        <v>265.32</v>
      </c>
      <c r="G313" s="25">
        <v>0</v>
      </c>
      <c r="H313" s="25">
        <f>E313*G313</f>
        <v>0</v>
      </c>
      <c r="I313" s="25">
        <f>C313-G313</f>
        <v>36</v>
      </c>
      <c r="J313" s="53">
        <f>F313-H313</f>
        <v>265.32</v>
      </c>
      <c r="K313" s="25" t="s">
        <v>639</v>
      </c>
      <c r="L313" s="25"/>
    </row>
    <row r="314" spans="1:12">
      <c r="B314"/>
      <c r="C314" s="25">
        <f>SUM(C310:C313)</f>
        <v>352</v>
      </c>
      <c r="D314" s="25"/>
      <c r="E314" s="25"/>
      <c r="F314" s="329">
        <f>SUM(F310:F313)</f>
        <v>2933.3199999999997</v>
      </c>
      <c r="G314" s="25"/>
      <c r="H314" s="33">
        <f>SUM(H310:H313)</f>
        <v>1746.3999999999999</v>
      </c>
      <c r="I314" s="25"/>
      <c r="J314" s="53">
        <f>F314-H314</f>
        <v>1186.9199999999998</v>
      </c>
    </row>
    <row r="315" spans="1:12">
      <c r="B315"/>
    </row>
    <row r="316" spans="1:12">
      <c r="B316"/>
    </row>
    <row r="317" spans="1:12">
      <c r="B317"/>
    </row>
    <row r="318" spans="1:12">
      <c r="A318" s="849" t="s">
        <v>698</v>
      </c>
      <c r="B318" s="850"/>
      <c r="C318" s="850"/>
      <c r="D318" s="850"/>
      <c r="E318" s="850"/>
      <c r="F318" s="850"/>
      <c r="G318" s="851"/>
      <c r="H318" s="851"/>
      <c r="I318" s="851"/>
      <c r="K318" s="280" t="s">
        <v>670</v>
      </c>
    </row>
    <row r="319" spans="1:12" ht="25.5">
      <c r="A319" s="847" t="s">
        <v>305</v>
      </c>
      <c r="B319" s="493" t="s">
        <v>306</v>
      </c>
      <c r="C319" s="492" t="s">
        <v>307</v>
      </c>
      <c r="D319" s="847" t="s">
        <v>308</v>
      </c>
      <c r="E319" s="505" t="s">
        <v>309</v>
      </c>
      <c r="F319" s="492" t="s">
        <v>310</v>
      </c>
      <c r="G319" s="64" t="s">
        <v>204</v>
      </c>
      <c r="H319" s="30" t="s">
        <v>207</v>
      </c>
      <c r="I319" s="67" t="s">
        <v>206</v>
      </c>
      <c r="J319" s="67" t="s">
        <v>226</v>
      </c>
      <c r="K319" s="27"/>
      <c r="L319" s="30"/>
    </row>
    <row r="320" spans="1:12">
      <c r="A320" s="848"/>
      <c r="B320" s="492"/>
      <c r="C320" s="283" t="s">
        <v>311</v>
      </c>
      <c r="D320" s="848"/>
      <c r="E320" s="282" t="s">
        <v>312</v>
      </c>
      <c r="F320" s="283" t="s">
        <v>313</v>
      </c>
      <c r="G320" s="25"/>
      <c r="H320" s="25"/>
      <c r="I320" s="25"/>
      <c r="J320" s="53"/>
      <c r="K320" s="25"/>
      <c r="L320" s="25"/>
    </row>
    <row r="321" spans="1:12" ht="38.25">
      <c r="A321" s="286">
        <v>1</v>
      </c>
      <c r="B321" s="506" t="s">
        <v>357</v>
      </c>
      <c r="C321" s="507">
        <v>1</v>
      </c>
      <c r="D321" s="507" t="s">
        <v>62</v>
      </c>
      <c r="E321" s="508">
        <v>23.33</v>
      </c>
      <c r="F321" s="316">
        <f>C321*E321</f>
        <v>23.33</v>
      </c>
      <c r="G321" s="25">
        <v>1</v>
      </c>
      <c r="H321" s="25">
        <f>G321*E321</f>
        <v>23.33</v>
      </c>
      <c r="I321" s="25">
        <f>C321-G321</f>
        <v>0</v>
      </c>
      <c r="J321" s="53">
        <f>F321-H321</f>
        <v>0</v>
      </c>
      <c r="K321" s="25"/>
      <c r="L321" s="25"/>
    </row>
    <row r="322" spans="1:12" ht="51">
      <c r="A322" s="286">
        <v>2</v>
      </c>
      <c r="B322" s="506" t="s">
        <v>383</v>
      </c>
      <c r="C322" s="507">
        <v>2</v>
      </c>
      <c r="D322" s="507" t="s">
        <v>62</v>
      </c>
      <c r="E322" s="508">
        <v>23.33</v>
      </c>
      <c r="F322" s="316">
        <f t="shared" ref="F322:F329" si="48">C322*E322</f>
        <v>46.66</v>
      </c>
      <c r="G322" s="25">
        <v>2</v>
      </c>
      <c r="H322" s="25">
        <f t="shared" ref="H322:H329" si="49">G322*E322</f>
        <v>46.66</v>
      </c>
      <c r="I322" s="25">
        <f t="shared" ref="I322:I329" si="50">C322-G322</f>
        <v>0</v>
      </c>
      <c r="J322" s="53">
        <f t="shared" ref="J322:J329" si="51">F322-H322</f>
        <v>0</v>
      </c>
      <c r="K322" s="25"/>
      <c r="L322" s="25"/>
    </row>
    <row r="323" spans="1:12" ht="38.25">
      <c r="A323" s="286">
        <v>3</v>
      </c>
      <c r="B323" s="506" t="s">
        <v>699</v>
      </c>
      <c r="C323" s="507">
        <v>2</v>
      </c>
      <c r="D323" s="507" t="s">
        <v>62</v>
      </c>
      <c r="E323" s="508">
        <v>151.63</v>
      </c>
      <c r="F323" s="316">
        <f t="shared" si="48"/>
        <v>303.26</v>
      </c>
      <c r="G323" s="25">
        <v>1</v>
      </c>
      <c r="H323" s="25">
        <f t="shared" si="49"/>
        <v>151.63</v>
      </c>
      <c r="I323" s="25">
        <f t="shared" si="50"/>
        <v>1</v>
      </c>
      <c r="J323" s="53">
        <f t="shared" si="51"/>
        <v>151.63</v>
      </c>
      <c r="K323" s="25"/>
      <c r="L323" s="25"/>
    </row>
    <row r="324" spans="1:12" ht="25.5">
      <c r="A324" s="286">
        <v>4</v>
      </c>
      <c r="B324" s="509" t="s">
        <v>700</v>
      </c>
      <c r="C324" s="510">
        <v>5</v>
      </c>
      <c r="D324" s="510" t="s">
        <v>62</v>
      </c>
      <c r="E324" s="511">
        <v>23.33</v>
      </c>
      <c r="F324" s="512">
        <f t="shared" si="48"/>
        <v>116.64999999999999</v>
      </c>
      <c r="G324" s="25">
        <v>4</v>
      </c>
      <c r="H324" s="25">
        <f t="shared" si="49"/>
        <v>93.32</v>
      </c>
      <c r="I324" s="25">
        <f t="shared" si="50"/>
        <v>1</v>
      </c>
      <c r="J324" s="53">
        <f t="shared" si="51"/>
        <v>23.33</v>
      </c>
      <c r="K324" s="25"/>
      <c r="L324" s="25"/>
    </row>
    <row r="325" spans="1:12" ht="25.5">
      <c r="A325" s="286">
        <v>5</v>
      </c>
      <c r="B325" s="509" t="s">
        <v>358</v>
      </c>
      <c r="C325" s="510">
        <v>5</v>
      </c>
      <c r="D325" s="510" t="s">
        <v>62</v>
      </c>
      <c r="E325" s="511">
        <v>23.33</v>
      </c>
      <c r="F325" s="512">
        <f t="shared" si="48"/>
        <v>116.64999999999999</v>
      </c>
      <c r="G325" s="25">
        <v>5</v>
      </c>
      <c r="H325" s="25">
        <f t="shared" si="49"/>
        <v>116.64999999999999</v>
      </c>
      <c r="I325" s="25">
        <f t="shared" si="50"/>
        <v>0</v>
      </c>
      <c r="J325" s="53">
        <f t="shared" si="51"/>
        <v>0</v>
      </c>
      <c r="K325" s="25"/>
      <c r="L325" s="25"/>
    </row>
    <row r="326" spans="1:12" ht="25.5">
      <c r="A326" s="286">
        <v>6</v>
      </c>
      <c r="B326" s="509" t="s">
        <v>359</v>
      </c>
      <c r="C326" s="510">
        <v>5</v>
      </c>
      <c r="D326" s="510" t="s">
        <v>62</v>
      </c>
      <c r="E326" s="511">
        <v>23.33</v>
      </c>
      <c r="F326" s="512">
        <f t="shared" si="48"/>
        <v>116.64999999999999</v>
      </c>
      <c r="G326" s="25">
        <v>6</v>
      </c>
      <c r="H326" s="25">
        <f t="shared" si="49"/>
        <v>139.97999999999999</v>
      </c>
      <c r="I326" s="25">
        <f t="shared" si="50"/>
        <v>-1</v>
      </c>
      <c r="J326" s="53">
        <f t="shared" si="51"/>
        <v>-23.33</v>
      </c>
      <c r="K326" s="25"/>
      <c r="L326" s="25"/>
    </row>
    <row r="327" spans="1:12" ht="38.25">
      <c r="A327" s="151">
        <v>7</v>
      </c>
      <c r="B327" s="513" t="s">
        <v>124</v>
      </c>
      <c r="C327" s="514">
        <v>0</v>
      </c>
      <c r="D327" s="514" t="s">
        <v>62</v>
      </c>
      <c r="E327" s="515">
        <v>106.92</v>
      </c>
      <c r="F327" s="149">
        <f t="shared" si="48"/>
        <v>0</v>
      </c>
      <c r="G327" s="25"/>
      <c r="H327" s="25">
        <f t="shared" si="49"/>
        <v>0</v>
      </c>
      <c r="I327" s="25">
        <f t="shared" si="50"/>
        <v>0</v>
      </c>
      <c r="J327" s="53">
        <f t="shared" si="51"/>
        <v>0</v>
      </c>
      <c r="K327" s="25"/>
      <c r="L327" s="25"/>
    </row>
    <row r="328" spans="1:12" ht="38.25">
      <c r="A328" s="286">
        <v>8</v>
      </c>
      <c r="B328" s="506" t="s">
        <v>701</v>
      </c>
      <c r="C328" s="507">
        <v>1</v>
      </c>
      <c r="D328" s="507" t="s">
        <v>62</v>
      </c>
      <c r="E328" s="508">
        <v>20</v>
      </c>
      <c r="F328" s="316">
        <f t="shared" si="48"/>
        <v>20</v>
      </c>
      <c r="G328" s="25"/>
      <c r="H328" s="25">
        <f t="shared" si="49"/>
        <v>0</v>
      </c>
      <c r="I328" s="25">
        <f t="shared" si="50"/>
        <v>1</v>
      </c>
      <c r="J328" s="53">
        <f t="shared" si="51"/>
        <v>20</v>
      </c>
      <c r="K328" s="25"/>
      <c r="L328" s="25"/>
    </row>
    <row r="329" spans="1:12" ht="38.25">
      <c r="A329" s="286">
        <v>9</v>
      </c>
      <c r="B329" s="509" t="s">
        <v>702</v>
      </c>
      <c r="C329" s="510">
        <v>8</v>
      </c>
      <c r="D329" s="510" t="s">
        <v>62</v>
      </c>
      <c r="E329" s="511">
        <v>23.33</v>
      </c>
      <c r="F329" s="512">
        <f t="shared" si="48"/>
        <v>186.64</v>
      </c>
      <c r="G329" s="25">
        <v>8</v>
      </c>
      <c r="H329" s="25">
        <f t="shared" si="49"/>
        <v>186.64</v>
      </c>
      <c r="I329" s="25">
        <f t="shared" si="50"/>
        <v>0</v>
      </c>
      <c r="J329" s="53">
        <f t="shared" si="51"/>
        <v>0</v>
      </c>
      <c r="K329" s="25"/>
      <c r="L329" s="25"/>
    </row>
    <row r="330" spans="1:12">
      <c r="A330" s="362"/>
      <c r="B330" s="140"/>
      <c r="C330" s="362"/>
      <c r="D330" s="362"/>
      <c r="E330" s="80" t="s">
        <v>326</v>
      </c>
      <c r="F330" s="80">
        <f>SUM(F321:F329)</f>
        <v>929.83999999999992</v>
      </c>
      <c r="G330" s="25">
        <f>SUM(G321:G329)</f>
        <v>27</v>
      </c>
      <c r="H330" s="25"/>
      <c r="I330" s="25"/>
      <c r="J330" s="53">
        <f>SUM(J321:J329)</f>
        <v>171.63</v>
      </c>
    </row>
    <row r="331" spans="1:12">
      <c r="B331"/>
    </row>
    <row r="332" spans="1:12">
      <c r="B332"/>
    </row>
    <row r="333" spans="1:12">
      <c r="B333"/>
    </row>
    <row r="334" spans="1:12">
      <c r="A334" s="842" t="s">
        <v>703</v>
      </c>
      <c r="B334" s="842"/>
      <c r="C334" s="842"/>
      <c r="D334" s="842"/>
      <c r="E334" s="842"/>
      <c r="F334" s="842"/>
      <c r="G334" s="843"/>
      <c r="H334" s="843"/>
      <c r="I334" s="843"/>
      <c r="K334" s="280" t="s">
        <v>576</v>
      </c>
    </row>
    <row r="335" spans="1:12" ht="25.5">
      <c r="A335" s="844" t="s">
        <v>305</v>
      </c>
      <c r="B335" s="283" t="s">
        <v>306</v>
      </c>
      <c r="C335" s="283" t="s">
        <v>307</v>
      </c>
      <c r="D335" s="844" t="s">
        <v>308</v>
      </c>
      <c r="E335" s="282" t="s">
        <v>309</v>
      </c>
      <c r="F335" s="283" t="s">
        <v>310</v>
      </c>
      <c r="G335" s="64" t="s">
        <v>204</v>
      </c>
      <c r="H335" s="30" t="s">
        <v>207</v>
      </c>
      <c r="I335" s="34" t="s">
        <v>206</v>
      </c>
      <c r="J335" s="67" t="s">
        <v>226</v>
      </c>
      <c r="K335" s="27" t="s">
        <v>202</v>
      </c>
      <c r="L335" s="30" t="s">
        <v>203</v>
      </c>
    </row>
    <row r="336" spans="1:12">
      <c r="A336" s="844"/>
      <c r="B336" s="283"/>
      <c r="C336" s="283" t="s">
        <v>311</v>
      </c>
      <c r="D336" s="844"/>
      <c r="E336" s="282" t="s">
        <v>312</v>
      </c>
      <c r="F336" s="283" t="s">
        <v>313</v>
      </c>
      <c r="G336" s="25"/>
      <c r="H336" s="25"/>
      <c r="I336" s="25"/>
      <c r="J336" s="53"/>
      <c r="K336" s="25"/>
      <c r="L336" s="25"/>
    </row>
    <row r="337" spans="1:12">
      <c r="A337" s="339"/>
      <c r="B337" s="140"/>
      <c r="C337" s="339"/>
      <c r="D337" s="339"/>
      <c r="E337" s="89"/>
      <c r="F337" s="314"/>
      <c r="G337" s="25"/>
      <c r="H337" s="25"/>
      <c r="I337" s="25"/>
      <c r="J337" s="53"/>
      <c r="K337" s="25"/>
      <c r="L337" s="25"/>
    </row>
    <row r="338" spans="1:12" ht="38.25">
      <c r="A338" s="426">
        <v>1</v>
      </c>
      <c r="B338" s="116" t="s">
        <v>704</v>
      </c>
      <c r="C338" s="113">
        <v>20</v>
      </c>
      <c r="D338" s="113" t="s">
        <v>172</v>
      </c>
      <c r="E338" s="83">
        <v>25.7</v>
      </c>
      <c r="F338" s="83">
        <f>C338*E338</f>
        <v>514</v>
      </c>
      <c r="G338" s="25">
        <v>20</v>
      </c>
      <c r="H338" s="25">
        <f>E338*G338</f>
        <v>514</v>
      </c>
      <c r="I338" s="25">
        <f>C338-G338</f>
        <v>0</v>
      </c>
      <c r="J338" s="53">
        <v>0</v>
      </c>
      <c r="K338" s="516">
        <v>22.25</v>
      </c>
      <c r="L338" s="25"/>
    </row>
    <row r="339" spans="1:12" ht="25.5">
      <c r="A339" s="426">
        <v>2</v>
      </c>
      <c r="B339" s="90" t="s">
        <v>360</v>
      </c>
      <c r="C339" s="79">
        <v>20</v>
      </c>
      <c r="D339" s="79" t="s">
        <v>172</v>
      </c>
      <c r="E339" s="115">
        <v>18.79</v>
      </c>
      <c r="F339" s="83">
        <f>C339*E339</f>
        <v>375.79999999999995</v>
      </c>
      <c r="G339" s="25">
        <v>40</v>
      </c>
      <c r="H339" s="25">
        <f>G339*E339</f>
        <v>751.59999999999991</v>
      </c>
      <c r="I339" s="57">
        <f>C339-G339</f>
        <v>-20</v>
      </c>
      <c r="J339" s="53">
        <v>0</v>
      </c>
      <c r="K339" s="517">
        <v>18.8</v>
      </c>
      <c r="L339" s="25"/>
    </row>
    <row r="340" spans="1:12">
      <c r="A340" s="339"/>
      <c r="B340" s="140"/>
      <c r="C340" s="339"/>
      <c r="D340" s="339"/>
      <c r="E340" s="80" t="s">
        <v>326</v>
      </c>
      <c r="F340" s="395">
        <f>SUM(F338:F339)</f>
        <v>889.8</v>
      </c>
      <c r="H340" s="377">
        <f>SUM(H338:H339)</f>
        <v>1265.5999999999999</v>
      </c>
      <c r="J340" s="52">
        <v>0</v>
      </c>
    </row>
    <row r="341" spans="1:12">
      <c r="B341"/>
    </row>
    <row r="342" spans="1:12">
      <c r="B342"/>
    </row>
    <row r="343" spans="1:12">
      <c r="B343" s="25" t="s">
        <v>705</v>
      </c>
      <c r="C343" s="25" t="s">
        <v>706</v>
      </c>
    </row>
    <row r="344" spans="1:12" ht="26.25" customHeight="1">
      <c r="B344" s="30" t="s">
        <v>707</v>
      </c>
      <c r="C344" s="25" t="s">
        <v>708</v>
      </c>
    </row>
    <row r="345" spans="1:12">
      <c r="B345" s="25" t="s">
        <v>709</v>
      </c>
      <c r="C345" s="25"/>
    </row>
    <row r="346" spans="1:12">
      <c r="B346" s="25"/>
      <c r="C346" s="25"/>
    </row>
    <row r="347" spans="1:12">
      <c r="B347" s="25" t="s">
        <v>710</v>
      </c>
      <c r="C347" s="25"/>
    </row>
    <row r="348" spans="1:12">
      <c r="B348" s="25" t="s">
        <v>711</v>
      </c>
      <c r="C348" s="25"/>
      <c r="H348" s="518" t="s">
        <v>712</v>
      </c>
    </row>
    <row r="349" spans="1:12">
      <c r="B349" s="25" t="s">
        <v>372</v>
      </c>
      <c r="C349" s="25" t="s">
        <v>373</v>
      </c>
      <c r="D349" s="25"/>
      <c r="E349" s="25">
        <v>59.5</v>
      </c>
      <c r="F349" s="25"/>
      <c r="G349" s="25" t="s">
        <v>639</v>
      </c>
      <c r="H349" s="25">
        <f>E349/50</f>
        <v>1.19</v>
      </c>
    </row>
    <row r="350" spans="1:12">
      <c r="B350" s="25" t="s">
        <v>374</v>
      </c>
      <c r="C350" s="25" t="s">
        <v>373</v>
      </c>
      <c r="D350" s="25"/>
      <c r="E350" s="25">
        <v>89.6</v>
      </c>
      <c r="F350" s="25"/>
      <c r="G350" s="25" t="s">
        <v>639</v>
      </c>
      <c r="H350" s="25">
        <f>E350/140</f>
        <v>0.64</v>
      </c>
    </row>
    <row r="351" spans="1:12">
      <c r="B351" s="25"/>
      <c r="C351" s="25"/>
    </row>
    <row r="352" spans="1:12" ht="25.5">
      <c r="B352" s="411" t="s">
        <v>713</v>
      </c>
      <c r="C352" s="25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</sheetData>
  <sheetProtection selectLockedCells="1" selectUnlockedCells="1"/>
  <mergeCells count="88">
    <mergeCell ref="A88:A89"/>
    <mergeCell ref="B88:B89"/>
    <mergeCell ref="D88:D89"/>
    <mergeCell ref="A67:F67"/>
    <mergeCell ref="A68:A69"/>
    <mergeCell ref="B68:B69"/>
    <mergeCell ref="D68:D69"/>
    <mergeCell ref="A87:F87"/>
    <mergeCell ref="A132:A133"/>
    <mergeCell ref="B132:B133"/>
    <mergeCell ref="D132:D133"/>
    <mergeCell ref="A96:F96"/>
    <mergeCell ref="A97:A98"/>
    <mergeCell ref="B97:B98"/>
    <mergeCell ref="D97:D98"/>
    <mergeCell ref="A99:A100"/>
    <mergeCell ref="B99:B100"/>
    <mergeCell ref="D99:D100"/>
    <mergeCell ref="A121:F121"/>
    <mergeCell ref="A122:A123"/>
    <mergeCell ref="B122:B123"/>
    <mergeCell ref="D122:D123"/>
    <mergeCell ref="A131:F131"/>
    <mergeCell ref="A170:F170"/>
    <mergeCell ref="A145:F145"/>
    <mergeCell ref="A146:A147"/>
    <mergeCell ref="B146:B147"/>
    <mergeCell ref="D146:D147"/>
    <mergeCell ref="A148:B148"/>
    <mergeCell ref="A154:B154"/>
    <mergeCell ref="A162:F162"/>
    <mergeCell ref="A163:A164"/>
    <mergeCell ref="B163:B164"/>
    <mergeCell ref="D163:D164"/>
    <mergeCell ref="A165:B165"/>
    <mergeCell ref="A171:A172"/>
    <mergeCell ref="B171:B172"/>
    <mergeCell ref="D171:D172"/>
    <mergeCell ref="A182:F182"/>
    <mergeCell ref="A183:A184"/>
    <mergeCell ref="B183:B184"/>
    <mergeCell ref="D183:D184"/>
    <mergeCell ref="A188:F188"/>
    <mergeCell ref="A189:F189"/>
    <mergeCell ref="A192:F192"/>
    <mergeCell ref="A193:A194"/>
    <mergeCell ref="B193:B194"/>
    <mergeCell ref="D193:D194"/>
    <mergeCell ref="A253:A254"/>
    <mergeCell ref="B253:B254"/>
    <mergeCell ref="D253:D254"/>
    <mergeCell ref="A203:F203"/>
    <mergeCell ref="A204:A205"/>
    <mergeCell ref="B204:B205"/>
    <mergeCell ref="D204:D205"/>
    <mergeCell ref="A217:F217"/>
    <mergeCell ref="A218:A219"/>
    <mergeCell ref="B218:B219"/>
    <mergeCell ref="D218:D219"/>
    <mergeCell ref="A230:F230"/>
    <mergeCell ref="A231:A232"/>
    <mergeCell ref="B231:B232"/>
    <mergeCell ref="D231:D232"/>
    <mergeCell ref="A252:F252"/>
    <mergeCell ref="A297:A298"/>
    <mergeCell ref="B297:B298"/>
    <mergeCell ref="D297:D298"/>
    <mergeCell ref="A264:F264"/>
    <mergeCell ref="A265:A266"/>
    <mergeCell ref="B265:B266"/>
    <mergeCell ref="D265:D266"/>
    <mergeCell ref="A283:F283"/>
    <mergeCell ref="A284:F284"/>
    <mergeCell ref="A288:F288"/>
    <mergeCell ref="A289:A290"/>
    <mergeCell ref="B289:B290"/>
    <mergeCell ref="D289:D290"/>
    <mergeCell ref="A296:F296"/>
    <mergeCell ref="A334:I334"/>
    <mergeCell ref="A335:A336"/>
    <mergeCell ref="D335:D336"/>
    <mergeCell ref="A307:I307"/>
    <mergeCell ref="A308:A309"/>
    <mergeCell ref="B308:B309"/>
    <mergeCell ref="D308:D309"/>
    <mergeCell ref="A318:I318"/>
    <mergeCell ref="A319:A320"/>
    <mergeCell ref="D319:D320"/>
  </mergeCells>
  <pageMargins left="0.27" right="0.19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92"/>
  <sheetViews>
    <sheetView topLeftCell="B1" workbookViewId="0">
      <pane ySplit="1" topLeftCell="A167" activePane="bottomLeft" state="frozen"/>
      <selection pane="bottomLeft" activeCell="H171" sqref="H171"/>
    </sheetView>
  </sheetViews>
  <sheetFormatPr defaultColWidth="11.5703125" defaultRowHeight="12.75"/>
  <cols>
    <col min="1" max="1" width="4.5703125" style="154" customWidth="1"/>
    <col min="2" max="2" width="34.28515625" style="153" customWidth="1"/>
    <col min="3" max="3" width="9.5703125" style="154" customWidth="1"/>
    <col min="4" max="4" width="9.7109375" style="154" customWidth="1"/>
    <col min="5" max="5" width="6.5703125" style="154" customWidth="1"/>
    <col min="6" max="7" width="10.140625" style="154" customWidth="1"/>
    <col min="8" max="8" width="8.7109375" style="154" customWidth="1"/>
    <col min="9" max="9" width="8" style="154" customWidth="1"/>
    <col min="10" max="10" width="7.85546875" style="155" customWidth="1"/>
    <col min="11" max="11" width="9.5703125" style="154" customWidth="1"/>
  </cols>
  <sheetData>
    <row r="1" spans="1:19" s="152" customFormat="1" ht="38.25">
      <c r="A1" s="631" t="s">
        <v>1</v>
      </c>
      <c r="B1" s="632" t="s">
        <v>2</v>
      </c>
      <c r="C1" s="545" t="s">
        <v>557</v>
      </c>
      <c r="D1" s="633"/>
      <c r="E1" s="545" t="s">
        <v>547</v>
      </c>
      <c r="F1" s="545" t="s">
        <v>548</v>
      </c>
      <c r="G1" s="546" t="s">
        <v>749</v>
      </c>
      <c r="H1" s="634" t="s">
        <v>723</v>
      </c>
      <c r="I1" s="635" t="s">
        <v>207</v>
      </c>
      <c r="J1" s="636" t="s">
        <v>363</v>
      </c>
      <c r="K1" s="545" t="s">
        <v>226</v>
      </c>
      <c r="L1" s="545" t="s">
        <v>556</v>
      </c>
      <c r="M1" s="557"/>
      <c r="N1" s="557"/>
      <c r="O1" s="557"/>
    </row>
    <row r="2" spans="1:19" s="152" customFormat="1">
      <c r="A2" s="557"/>
      <c r="B2" s="637"/>
      <c r="C2" s="638"/>
      <c r="D2" s="639" t="s">
        <v>722</v>
      </c>
      <c r="E2" s="638"/>
      <c r="F2" s="638"/>
      <c r="G2" s="557"/>
      <c r="H2" s="557"/>
      <c r="I2" s="557"/>
      <c r="J2" s="640"/>
      <c r="K2" s="557"/>
      <c r="L2" s="557"/>
      <c r="M2" s="557"/>
      <c r="N2" s="557"/>
      <c r="O2" s="557"/>
    </row>
    <row r="3" spans="1:19" ht="15">
      <c r="A3" s="660" t="s">
        <v>421</v>
      </c>
      <c r="B3" s="558"/>
      <c r="C3" s="559"/>
      <c r="D3" s="559"/>
      <c r="E3" s="559"/>
      <c r="F3" s="559"/>
      <c r="G3" s="559"/>
      <c r="H3" s="559"/>
      <c r="I3" s="559"/>
      <c r="J3" s="559"/>
      <c r="K3" s="560" t="s">
        <v>714</v>
      </c>
      <c r="L3" s="145"/>
      <c r="M3" s="145"/>
      <c r="N3" s="145"/>
      <c r="O3" s="145"/>
      <c r="P3" t="s">
        <v>730</v>
      </c>
    </row>
    <row r="4" spans="1:19" s="152" customFormat="1" ht="25.5">
      <c r="A4" s="519" t="s">
        <v>1</v>
      </c>
      <c r="B4" s="561" t="s">
        <v>2</v>
      </c>
      <c r="C4" s="218" t="s">
        <v>546</v>
      </c>
      <c r="D4" s="219"/>
      <c r="E4" s="220" t="s">
        <v>547</v>
      </c>
      <c r="F4" s="544" t="s">
        <v>548</v>
      </c>
      <c r="G4" s="547" t="s">
        <v>225</v>
      </c>
      <c r="H4" s="221" t="s">
        <v>204</v>
      </c>
      <c r="I4" s="540" t="s">
        <v>207</v>
      </c>
      <c r="J4" s="222" t="s">
        <v>363</v>
      </c>
      <c r="K4" s="545" t="s">
        <v>226</v>
      </c>
      <c r="L4" s="220" t="s">
        <v>556</v>
      </c>
      <c r="M4" s="557"/>
      <c r="N4" s="557"/>
    </row>
    <row r="5" spans="1:19" ht="38.25">
      <c r="A5" s="159">
        <v>1</v>
      </c>
      <c r="B5" s="159" t="s">
        <v>773</v>
      </c>
      <c r="C5" s="159">
        <v>300</v>
      </c>
      <c r="D5" s="159" t="s">
        <v>299</v>
      </c>
      <c r="E5" s="223">
        <v>20</v>
      </c>
      <c r="F5" s="538">
        <v>19.059999999999999</v>
      </c>
      <c r="G5" s="225">
        <f>E5*F5</f>
        <v>381.2</v>
      </c>
      <c r="H5" s="522">
        <v>280</v>
      </c>
      <c r="I5" s="165">
        <f t="shared" ref="I5:I11" si="0">H5*F5</f>
        <v>5336.7999999999993</v>
      </c>
      <c r="J5" s="646">
        <f t="shared" ref="J5:J11" si="1">C5-H5</f>
        <v>20</v>
      </c>
      <c r="K5" s="225">
        <f>L5-I5</f>
        <v>381.20000000000073</v>
      </c>
      <c r="L5" s="165">
        <f t="shared" ref="L5:L11" si="2">C5*F5</f>
        <v>5718</v>
      </c>
      <c r="M5" s="145"/>
      <c r="N5" s="676" t="s">
        <v>742</v>
      </c>
      <c r="O5" s="673" t="s">
        <v>741</v>
      </c>
      <c r="P5" s="674" t="s">
        <v>731</v>
      </c>
      <c r="Q5" s="674" t="s">
        <v>732</v>
      </c>
      <c r="R5" s="675" t="s">
        <v>733</v>
      </c>
      <c r="S5" s="577"/>
    </row>
    <row r="6" spans="1:19" ht="25.5">
      <c r="A6" s="159">
        <v>2</v>
      </c>
      <c r="B6" s="159" t="s">
        <v>774</v>
      </c>
      <c r="C6" s="159">
        <v>200</v>
      </c>
      <c r="D6" s="159" t="s">
        <v>299</v>
      </c>
      <c r="E6" s="223">
        <v>20</v>
      </c>
      <c r="F6" s="538">
        <v>21.44</v>
      </c>
      <c r="G6" s="225">
        <f t="shared" ref="G6:G11" si="3">E6*F6</f>
        <v>428.8</v>
      </c>
      <c r="H6" s="522">
        <v>140</v>
      </c>
      <c r="I6" s="165">
        <f t="shared" si="0"/>
        <v>3001.6000000000004</v>
      </c>
      <c r="J6" s="646">
        <f t="shared" si="1"/>
        <v>60</v>
      </c>
      <c r="K6" s="225">
        <f t="shared" ref="K6:K11" si="4">L6-I6</f>
        <v>1286.3999999999996</v>
      </c>
      <c r="L6" s="165">
        <f t="shared" si="2"/>
        <v>4288</v>
      </c>
      <c r="M6" s="145"/>
      <c r="N6" s="676" t="s">
        <v>736</v>
      </c>
      <c r="O6" s="600" t="s">
        <v>714</v>
      </c>
      <c r="P6" s="665">
        <f>L12+L19+L112</f>
        <v>51008.800000000003</v>
      </c>
      <c r="Q6" s="665">
        <f>I12+I19+I112</f>
        <v>40038.300000000003</v>
      </c>
      <c r="R6" s="666">
        <f t="shared" ref="R6:R12" si="5">P6-Q6</f>
        <v>10970.5</v>
      </c>
    </row>
    <row r="7" spans="1:19" ht="24">
      <c r="A7" s="159">
        <v>3</v>
      </c>
      <c r="B7" s="562" t="s">
        <v>435</v>
      </c>
      <c r="C7" s="224">
        <v>1</v>
      </c>
      <c r="D7" s="224" t="s">
        <v>62</v>
      </c>
      <c r="E7" s="165">
        <v>1</v>
      </c>
      <c r="F7" s="538">
        <v>450.36</v>
      </c>
      <c r="G7" s="225">
        <f t="shared" si="3"/>
        <v>450.36</v>
      </c>
      <c r="H7" s="522"/>
      <c r="I7" s="165">
        <f t="shared" si="0"/>
        <v>0</v>
      </c>
      <c r="J7" s="165">
        <f t="shared" si="1"/>
        <v>1</v>
      </c>
      <c r="K7" s="225">
        <f t="shared" si="4"/>
        <v>450.36</v>
      </c>
      <c r="L7" s="165">
        <f t="shared" si="2"/>
        <v>450.36</v>
      </c>
      <c r="M7" s="145"/>
      <c r="N7" s="676" t="s">
        <v>734</v>
      </c>
      <c r="O7" s="661" t="s">
        <v>715</v>
      </c>
      <c r="P7" s="665">
        <f>L48+L51+L77+L124+L178+L187+L216+L223</f>
        <v>46819.35</v>
      </c>
      <c r="Q7" s="665">
        <f>I48+I51+I77+I124+I178+I187+I223+I216</f>
        <v>31132.940000000002</v>
      </c>
      <c r="R7" s="666">
        <f t="shared" si="5"/>
        <v>15686.409999999996</v>
      </c>
    </row>
    <row r="8" spans="1:19" ht="24">
      <c r="A8" s="159">
        <v>4</v>
      </c>
      <c r="B8" s="562" t="s">
        <v>436</v>
      </c>
      <c r="C8" s="224">
        <v>1</v>
      </c>
      <c r="D8" s="224" t="s">
        <v>62</v>
      </c>
      <c r="E8" s="223">
        <v>1</v>
      </c>
      <c r="F8" s="538">
        <v>41.04</v>
      </c>
      <c r="G8" s="225">
        <f t="shared" si="3"/>
        <v>41.04</v>
      </c>
      <c r="H8" s="522"/>
      <c r="I8" s="165">
        <f t="shared" si="0"/>
        <v>0</v>
      </c>
      <c r="J8" s="165">
        <f t="shared" si="1"/>
        <v>1</v>
      </c>
      <c r="K8" s="225">
        <f t="shared" si="4"/>
        <v>41.04</v>
      </c>
      <c r="L8" s="165">
        <f t="shared" si="2"/>
        <v>41.04</v>
      </c>
      <c r="M8" s="145"/>
      <c r="N8" s="676" t="s">
        <v>735</v>
      </c>
      <c r="O8" s="661" t="s">
        <v>715</v>
      </c>
      <c r="P8" s="665">
        <f>L84</f>
        <v>1425.6000000000001</v>
      </c>
      <c r="Q8" s="25">
        <f>I84</f>
        <v>712.80000000000007</v>
      </c>
      <c r="R8" s="666">
        <f t="shared" si="5"/>
        <v>712.80000000000007</v>
      </c>
    </row>
    <row r="9" spans="1:19" ht="51">
      <c r="A9" s="159">
        <v>5</v>
      </c>
      <c r="B9" s="184" t="s">
        <v>297</v>
      </c>
      <c r="C9" s="184">
        <v>20</v>
      </c>
      <c r="D9" s="184" t="s">
        <v>55</v>
      </c>
      <c r="E9" s="184">
        <v>20</v>
      </c>
      <c r="F9" s="538">
        <v>36.46</v>
      </c>
      <c r="G9" s="225">
        <f t="shared" si="3"/>
        <v>729.2</v>
      </c>
      <c r="H9" s="522">
        <v>10</v>
      </c>
      <c r="I9" s="165">
        <f t="shared" si="0"/>
        <v>364.6</v>
      </c>
      <c r="J9" s="165">
        <f t="shared" si="1"/>
        <v>10</v>
      </c>
      <c r="K9" s="225">
        <f t="shared" si="4"/>
        <v>364.6</v>
      </c>
      <c r="L9" s="165">
        <f t="shared" si="2"/>
        <v>729.2</v>
      </c>
      <c r="M9" s="145"/>
      <c r="N9" s="677" t="s">
        <v>740</v>
      </c>
      <c r="O9" s="662" t="s">
        <v>716</v>
      </c>
      <c r="P9" s="668">
        <f>L67+L171</f>
        <v>4455</v>
      </c>
      <c r="Q9" s="665">
        <f>I67+I171</f>
        <v>3193.5600000000004</v>
      </c>
      <c r="R9" s="666">
        <f t="shared" si="5"/>
        <v>1261.4399999999996</v>
      </c>
    </row>
    <row r="10" spans="1:19" ht="25.5">
      <c r="A10" s="159">
        <v>6</v>
      </c>
      <c r="B10" s="184" t="s">
        <v>298</v>
      </c>
      <c r="C10" s="184">
        <v>150</v>
      </c>
      <c r="D10" s="184" t="s">
        <v>55</v>
      </c>
      <c r="E10" s="184">
        <v>50</v>
      </c>
      <c r="F10" s="538">
        <v>1.1200000000000001</v>
      </c>
      <c r="G10" s="225">
        <f t="shared" si="3"/>
        <v>56.000000000000007</v>
      </c>
      <c r="H10" s="522">
        <v>50</v>
      </c>
      <c r="I10" s="165">
        <f t="shared" si="0"/>
        <v>56.000000000000007</v>
      </c>
      <c r="J10" s="646">
        <f t="shared" si="1"/>
        <v>100</v>
      </c>
      <c r="K10" s="225">
        <f t="shared" si="4"/>
        <v>112.00000000000003</v>
      </c>
      <c r="L10" s="165">
        <f t="shared" si="2"/>
        <v>168.00000000000003</v>
      </c>
      <c r="M10" s="145"/>
      <c r="N10" s="676" t="s">
        <v>737</v>
      </c>
      <c r="O10" s="663" t="s">
        <v>717</v>
      </c>
      <c r="P10" s="667">
        <f>L103+L159+L161+L167+L168</f>
        <v>3356.2000000000003</v>
      </c>
      <c r="Q10" s="665">
        <f>I103+I159+I161+I167+I168</f>
        <v>3519.2000000000003</v>
      </c>
      <c r="R10" s="666">
        <f t="shared" si="5"/>
        <v>-163</v>
      </c>
    </row>
    <row r="11" spans="1:19" ht="36">
      <c r="A11" s="159">
        <v>7</v>
      </c>
      <c r="B11" s="644" t="s">
        <v>772</v>
      </c>
      <c r="C11" s="225">
        <v>40</v>
      </c>
      <c r="D11" s="225" t="s">
        <v>55</v>
      </c>
      <c r="E11" s="225">
        <v>40</v>
      </c>
      <c r="F11" s="530">
        <v>5.83</v>
      </c>
      <c r="G11" s="225">
        <f t="shared" si="3"/>
        <v>233.2</v>
      </c>
      <c r="H11" s="522"/>
      <c r="I11" s="165">
        <f t="shared" si="0"/>
        <v>0</v>
      </c>
      <c r="J11" s="646">
        <f t="shared" si="1"/>
        <v>40</v>
      </c>
      <c r="K11" s="225">
        <f t="shared" si="4"/>
        <v>233.2</v>
      </c>
      <c r="L11" s="165">
        <f t="shared" si="2"/>
        <v>233.2</v>
      </c>
      <c r="M11" s="145"/>
      <c r="N11" s="676" t="s">
        <v>738</v>
      </c>
      <c r="O11" s="664" t="s">
        <v>639</v>
      </c>
      <c r="P11" s="665">
        <f>L138+L158+L160+L162+L163+L164+L169+L170+L172+L173+L202</f>
        <v>17409.22</v>
      </c>
      <c r="Q11" s="665">
        <f>I138+I158+I162+I163+I164+I169+I170+I172+I173+I202+I160</f>
        <v>14677.8</v>
      </c>
      <c r="R11" s="666">
        <f t="shared" si="5"/>
        <v>2731.4200000000019</v>
      </c>
    </row>
    <row r="12" spans="1:19" ht="15.75">
      <c r="A12" s="563"/>
      <c r="B12" s="564"/>
      <c r="C12" s="563"/>
      <c r="D12" s="563"/>
      <c r="E12" s="565"/>
      <c r="F12" s="197"/>
      <c r="G12" s="197"/>
      <c r="H12" s="559"/>
      <c r="I12" s="566">
        <f>SUM(I5:I11)</f>
        <v>8759</v>
      </c>
      <c r="J12" s="645"/>
      <c r="K12" s="641">
        <f>SUM(K5:K11)</f>
        <v>2868.8</v>
      </c>
      <c r="L12" s="567">
        <f>SUM(L5:L11)</f>
        <v>11627.800000000003</v>
      </c>
      <c r="M12" s="568" t="s">
        <v>326</v>
      </c>
      <c r="N12" s="676" t="s">
        <v>739</v>
      </c>
      <c r="O12" s="615" t="s">
        <v>720</v>
      </c>
      <c r="P12" s="669">
        <f>L141+L142+L143+L144</f>
        <v>3481.5199999999995</v>
      </c>
      <c r="Q12" s="669">
        <f>I141+I142+I143+I144</f>
        <v>2875.8399999999997</v>
      </c>
      <c r="R12" s="670">
        <f t="shared" si="5"/>
        <v>605.67999999999984</v>
      </c>
    </row>
    <row r="13" spans="1:19" ht="15">
      <c r="A13" s="660" t="s">
        <v>425</v>
      </c>
      <c r="B13" s="558"/>
      <c r="C13" s="559"/>
      <c r="D13" s="559"/>
      <c r="E13" s="559"/>
      <c r="F13" s="559"/>
      <c r="G13" s="559"/>
      <c r="H13" s="567" t="s">
        <v>714</v>
      </c>
      <c r="I13" s="559"/>
      <c r="J13" s="565"/>
      <c r="K13" s="559"/>
      <c r="L13" s="145"/>
      <c r="M13" s="145"/>
      <c r="N13" s="676"/>
      <c r="O13" s="672" t="s">
        <v>583</v>
      </c>
      <c r="P13" s="671">
        <f>SUM(P6:P12)</f>
        <v>127955.69</v>
      </c>
      <c r="Q13" s="671">
        <f>SUM(Q6:Q12)</f>
        <v>96150.44</v>
      </c>
      <c r="R13" s="671">
        <f>SUM(R6:R12)</f>
        <v>31805.249999999996</v>
      </c>
    </row>
    <row r="14" spans="1:19" ht="25.5">
      <c r="A14" s="519" t="s">
        <v>1</v>
      </c>
      <c r="B14" s="569" t="s">
        <v>2</v>
      </c>
      <c r="C14" s="226" t="s">
        <v>267</v>
      </c>
      <c r="D14" s="165"/>
      <c r="E14" s="220" t="s">
        <v>547</v>
      </c>
      <c r="F14" s="220" t="s">
        <v>548</v>
      </c>
      <c r="G14" s="547" t="s">
        <v>225</v>
      </c>
      <c r="H14" s="221" t="s">
        <v>204</v>
      </c>
      <c r="I14" s="540" t="s">
        <v>207</v>
      </c>
      <c r="J14" s="222" t="s">
        <v>363</v>
      </c>
      <c r="K14" s="545" t="s">
        <v>226</v>
      </c>
      <c r="L14" s="220" t="s">
        <v>556</v>
      </c>
      <c r="M14" s="145"/>
      <c r="N14" s="145"/>
      <c r="O14" s="145"/>
    </row>
    <row r="15" spans="1:19" ht="25.5">
      <c r="A15" s="159">
        <v>1</v>
      </c>
      <c r="B15" s="159" t="s">
        <v>300</v>
      </c>
      <c r="C15" s="159">
        <v>700</v>
      </c>
      <c r="D15" s="159" t="s">
        <v>229</v>
      </c>
      <c r="E15" s="223">
        <v>100</v>
      </c>
      <c r="F15" s="224">
        <v>12.15</v>
      </c>
      <c r="G15" s="225">
        <f>E15*F15</f>
        <v>1215</v>
      </c>
      <c r="H15" s="522">
        <v>800</v>
      </c>
      <c r="I15" s="165">
        <f>F15*H15</f>
        <v>9720</v>
      </c>
      <c r="J15" s="646">
        <f>C15-H15</f>
        <v>-100</v>
      </c>
      <c r="K15" s="225">
        <f>L15-I15</f>
        <v>-1215</v>
      </c>
      <c r="L15" s="539">
        <f>C15*F15</f>
        <v>8505</v>
      </c>
      <c r="M15" s="145"/>
      <c r="N15" s="145"/>
      <c r="O15" s="145"/>
    </row>
    <row r="16" spans="1:19" ht="25.5">
      <c r="A16" s="159">
        <v>2</v>
      </c>
      <c r="B16" s="159" t="s">
        <v>37</v>
      </c>
      <c r="C16" s="159">
        <v>100</v>
      </c>
      <c r="D16" s="159" t="s">
        <v>229</v>
      </c>
      <c r="E16" s="223">
        <v>100</v>
      </c>
      <c r="F16" s="224">
        <v>17.11</v>
      </c>
      <c r="G16" s="225">
        <f>E16*F16</f>
        <v>1711</v>
      </c>
      <c r="H16" s="522"/>
      <c r="I16" s="165">
        <f>F16*H16</f>
        <v>0</v>
      </c>
      <c r="J16" s="646">
        <f>C16-H16</f>
        <v>100</v>
      </c>
      <c r="K16" s="225">
        <f>L16-I16</f>
        <v>1711</v>
      </c>
      <c r="L16" s="539">
        <f>C16*F16</f>
        <v>1711</v>
      </c>
      <c r="M16" s="145"/>
      <c r="N16" s="145"/>
      <c r="O16" s="145"/>
    </row>
    <row r="17" spans="1:15" ht="25.5">
      <c r="A17" s="159">
        <v>3</v>
      </c>
      <c r="B17" s="159" t="s">
        <v>38</v>
      </c>
      <c r="C17" s="159">
        <v>1000</v>
      </c>
      <c r="D17" s="159" t="s">
        <v>229</v>
      </c>
      <c r="E17" s="223">
        <v>100</v>
      </c>
      <c r="F17" s="224">
        <v>18.420000000000002</v>
      </c>
      <c r="G17" s="225">
        <f>E17*F17</f>
        <v>1842.0000000000002</v>
      </c>
      <c r="H17" s="522">
        <v>700</v>
      </c>
      <c r="I17" s="165">
        <f>F17*H17</f>
        <v>12894.000000000002</v>
      </c>
      <c r="J17" s="646">
        <f>C17-H17</f>
        <v>300</v>
      </c>
      <c r="K17" s="225">
        <f>L17-I17</f>
        <v>5525.9999999999982</v>
      </c>
      <c r="L17" s="539">
        <f>C17*F17</f>
        <v>18420</v>
      </c>
      <c r="M17" s="145"/>
      <c r="N17" s="145"/>
      <c r="O17" s="145"/>
    </row>
    <row r="18" spans="1:15" ht="38.25">
      <c r="A18" s="159">
        <v>4</v>
      </c>
      <c r="B18" s="159" t="s">
        <v>301</v>
      </c>
      <c r="C18" s="159">
        <v>500</v>
      </c>
      <c r="D18" s="159" t="s">
        <v>229</v>
      </c>
      <c r="E18" s="223">
        <v>100</v>
      </c>
      <c r="F18" s="224">
        <v>17.260000000000002</v>
      </c>
      <c r="G18" s="225">
        <f>E18*F18</f>
        <v>1726.0000000000002</v>
      </c>
      <c r="H18" s="522">
        <v>400</v>
      </c>
      <c r="I18" s="165">
        <f>F18*H18</f>
        <v>6904.0000000000009</v>
      </c>
      <c r="J18" s="646">
        <f>C18-H18</f>
        <v>100</v>
      </c>
      <c r="K18" s="225">
        <f>L18-I18</f>
        <v>1725.9999999999991</v>
      </c>
      <c r="L18" s="539">
        <f>C18*F18</f>
        <v>8630</v>
      </c>
      <c r="M18" s="145"/>
      <c r="N18" s="145"/>
      <c r="O18" s="145"/>
    </row>
    <row r="19" spans="1:15" ht="15.75">
      <c r="A19" s="559"/>
      <c r="B19" s="558"/>
      <c r="C19" s="559"/>
      <c r="D19" s="559"/>
      <c r="E19" s="559"/>
      <c r="F19" s="197"/>
      <c r="G19" s="197"/>
      <c r="H19" s="559"/>
      <c r="I19" s="566">
        <f>SUM(I15:I18)</f>
        <v>29518</v>
      </c>
      <c r="J19" s="645"/>
      <c r="K19" s="642">
        <f>SUM(K15:K18)</f>
        <v>7747.9999999999973</v>
      </c>
      <c r="L19" s="567">
        <f>SUM(L15:L18)</f>
        <v>37266</v>
      </c>
      <c r="M19" s="568" t="s">
        <v>326</v>
      </c>
      <c r="N19" s="145"/>
      <c r="O19" s="145"/>
    </row>
    <row r="20" spans="1:15" ht="15">
      <c r="A20" s="660" t="s">
        <v>499</v>
      </c>
      <c r="B20" s="558"/>
      <c r="C20" s="570"/>
      <c r="D20" s="571" t="s">
        <v>715</v>
      </c>
      <c r="E20" s="559"/>
      <c r="F20" s="559"/>
      <c r="G20" s="559"/>
      <c r="H20" s="559"/>
      <c r="I20" s="559"/>
      <c r="J20" s="559"/>
      <c r="K20" s="559"/>
      <c r="L20" s="145"/>
      <c r="M20" s="145"/>
      <c r="N20" s="145"/>
      <c r="O20" s="145"/>
    </row>
    <row r="21" spans="1:15" ht="25.5">
      <c r="A21" s="519" t="s">
        <v>1</v>
      </c>
      <c r="B21" s="625" t="s">
        <v>2</v>
      </c>
      <c r="C21" s="226" t="s">
        <v>430</v>
      </c>
      <c r="D21" s="159" t="s">
        <v>308</v>
      </c>
      <c r="E21" s="220" t="s">
        <v>547</v>
      </c>
      <c r="F21" s="220" t="s">
        <v>548</v>
      </c>
      <c r="G21" s="547" t="s">
        <v>225</v>
      </c>
      <c r="H21" s="221" t="s">
        <v>204</v>
      </c>
      <c r="I21" s="540" t="s">
        <v>207</v>
      </c>
      <c r="J21" s="222" t="s">
        <v>363</v>
      </c>
      <c r="K21" s="545" t="s">
        <v>226</v>
      </c>
      <c r="L21" s="220" t="s">
        <v>556</v>
      </c>
      <c r="M21" s="572"/>
      <c r="N21" s="573"/>
      <c r="O21" s="145"/>
    </row>
    <row r="22" spans="1:15">
      <c r="A22" s="159">
        <v>1</v>
      </c>
      <c r="B22" s="157" t="s">
        <v>42</v>
      </c>
      <c r="C22" s="159">
        <v>7000</v>
      </c>
      <c r="D22" s="159" t="s">
        <v>229</v>
      </c>
      <c r="E22" s="160">
        <v>10</v>
      </c>
      <c r="F22" s="159">
        <v>0.82</v>
      </c>
      <c r="G22" s="225">
        <f>E22*F22</f>
        <v>8.1999999999999993</v>
      </c>
      <c r="H22" s="522">
        <v>3650</v>
      </c>
      <c r="I22" s="165">
        <f t="shared" ref="I22:I47" si="6">F22*H22</f>
        <v>2993</v>
      </c>
      <c r="J22" s="165">
        <f t="shared" ref="J22:J47" si="7">C22-H22</f>
        <v>3350</v>
      </c>
      <c r="K22" s="225">
        <f>L22-I22</f>
        <v>2747</v>
      </c>
      <c r="L22" s="523">
        <f t="shared" ref="L22:L47" si="8">C22*F22</f>
        <v>5740</v>
      </c>
      <c r="M22" s="572"/>
      <c r="N22" s="573"/>
      <c r="O22" s="145"/>
    </row>
    <row r="23" spans="1:15">
      <c r="A23" s="159">
        <v>2</v>
      </c>
      <c r="B23" s="157" t="s">
        <v>43</v>
      </c>
      <c r="C23" s="165">
        <v>300</v>
      </c>
      <c r="D23" s="159" t="s">
        <v>229</v>
      </c>
      <c r="E23" s="160">
        <v>10</v>
      </c>
      <c r="F23" s="159">
        <v>1.17</v>
      </c>
      <c r="G23" s="225">
        <f t="shared" ref="G23:G47" si="9">E23*F23</f>
        <v>11.7</v>
      </c>
      <c r="H23" s="522">
        <v>190</v>
      </c>
      <c r="I23" s="165">
        <f t="shared" si="6"/>
        <v>222.29999999999998</v>
      </c>
      <c r="J23" s="165">
        <f t="shared" si="7"/>
        <v>110</v>
      </c>
      <c r="K23" s="225">
        <f t="shared" ref="K23:K47" si="10">L23-I23</f>
        <v>128.70000000000002</v>
      </c>
      <c r="L23" s="523">
        <f t="shared" si="8"/>
        <v>351</v>
      </c>
      <c r="M23" s="572"/>
      <c r="N23" s="573"/>
      <c r="O23" s="145"/>
    </row>
    <row r="24" spans="1:15">
      <c r="A24" s="159">
        <v>3</v>
      </c>
      <c r="B24" s="157" t="s">
        <v>44</v>
      </c>
      <c r="C24" s="165">
        <v>350</v>
      </c>
      <c r="D24" s="159" t="s">
        <v>229</v>
      </c>
      <c r="E24" s="160">
        <v>10</v>
      </c>
      <c r="F24" s="159">
        <v>1.38</v>
      </c>
      <c r="G24" s="225">
        <f t="shared" si="9"/>
        <v>13.799999999999999</v>
      </c>
      <c r="H24" s="522">
        <v>230</v>
      </c>
      <c r="I24" s="165">
        <f t="shared" si="6"/>
        <v>317.39999999999998</v>
      </c>
      <c r="J24" s="165">
        <f t="shared" si="7"/>
        <v>120</v>
      </c>
      <c r="K24" s="225">
        <f t="shared" si="10"/>
        <v>165.59999999999997</v>
      </c>
      <c r="L24" s="523">
        <f t="shared" si="8"/>
        <v>482.99999999999994</v>
      </c>
      <c r="M24" s="572"/>
      <c r="N24" s="573"/>
      <c r="O24" s="145"/>
    </row>
    <row r="25" spans="1:15">
      <c r="A25" s="159">
        <v>4</v>
      </c>
      <c r="B25" s="157" t="s">
        <v>302</v>
      </c>
      <c r="C25" s="159">
        <v>7000</v>
      </c>
      <c r="D25" s="159" t="s">
        <v>229</v>
      </c>
      <c r="E25" s="160">
        <v>10</v>
      </c>
      <c r="F25" s="159">
        <v>0.8</v>
      </c>
      <c r="G25" s="225">
        <f t="shared" si="9"/>
        <v>8</v>
      </c>
      <c r="H25" s="522">
        <v>5400</v>
      </c>
      <c r="I25" s="165">
        <f t="shared" si="6"/>
        <v>4320</v>
      </c>
      <c r="J25" s="165">
        <f t="shared" si="7"/>
        <v>1600</v>
      </c>
      <c r="K25" s="225">
        <f t="shared" si="10"/>
        <v>1280</v>
      </c>
      <c r="L25" s="523">
        <f t="shared" si="8"/>
        <v>5600</v>
      </c>
      <c r="M25" s="572"/>
      <c r="N25" s="573"/>
      <c r="O25" s="145"/>
    </row>
    <row r="26" spans="1:15" ht="25.5">
      <c r="A26" s="159">
        <v>5</v>
      </c>
      <c r="B26" s="157" t="s">
        <v>46</v>
      </c>
      <c r="C26" s="159">
        <v>800</v>
      </c>
      <c r="D26" s="159" t="s">
        <v>229</v>
      </c>
      <c r="E26" s="165">
        <v>10</v>
      </c>
      <c r="F26" s="159">
        <v>1.4</v>
      </c>
      <c r="G26" s="225">
        <f t="shared" si="9"/>
        <v>14</v>
      </c>
      <c r="H26" s="522">
        <v>620</v>
      </c>
      <c r="I26" s="165">
        <f t="shared" si="6"/>
        <v>868</v>
      </c>
      <c r="J26" s="165">
        <f t="shared" si="7"/>
        <v>180</v>
      </c>
      <c r="K26" s="225">
        <f t="shared" si="10"/>
        <v>252</v>
      </c>
      <c r="L26" s="523">
        <f t="shared" si="8"/>
        <v>1120</v>
      </c>
      <c r="M26" s="572"/>
      <c r="N26" s="573"/>
      <c r="O26" s="145"/>
    </row>
    <row r="27" spans="1:15" ht="25.5">
      <c r="A27" s="159">
        <v>6</v>
      </c>
      <c r="B27" s="157" t="s">
        <v>427</v>
      </c>
      <c r="C27" s="159">
        <v>600</v>
      </c>
      <c r="D27" s="159" t="s">
        <v>229</v>
      </c>
      <c r="E27" s="165">
        <v>10</v>
      </c>
      <c r="F27" s="159">
        <v>1.17</v>
      </c>
      <c r="G27" s="225">
        <f t="shared" si="9"/>
        <v>11.7</v>
      </c>
      <c r="H27" s="522">
        <v>610</v>
      </c>
      <c r="I27" s="165">
        <f t="shared" si="6"/>
        <v>713.69999999999993</v>
      </c>
      <c r="J27" s="165">
        <f t="shared" si="7"/>
        <v>-10</v>
      </c>
      <c r="K27" s="225">
        <f t="shared" si="10"/>
        <v>-11.699999999999932</v>
      </c>
      <c r="L27" s="523">
        <f t="shared" si="8"/>
        <v>702</v>
      </c>
      <c r="M27" s="572"/>
      <c r="N27" s="573"/>
      <c r="O27" s="145"/>
    </row>
    <row r="28" spans="1:15" ht="25.5">
      <c r="A28" s="159">
        <v>7</v>
      </c>
      <c r="B28" s="157" t="s">
        <v>370</v>
      </c>
      <c r="C28" s="159">
        <v>3000</v>
      </c>
      <c r="D28" s="159" t="s">
        <v>229</v>
      </c>
      <c r="E28" s="165">
        <v>10</v>
      </c>
      <c r="F28" s="159">
        <v>0.8</v>
      </c>
      <c r="G28" s="225">
        <f t="shared" si="9"/>
        <v>8</v>
      </c>
      <c r="H28" s="522">
        <v>2300</v>
      </c>
      <c r="I28" s="165">
        <f t="shared" si="6"/>
        <v>1840</v>
      </c>
      <c r="J28" s="165">
        <f t="shared" si="7"/>
        <v>700</v>
      </c>
      <c r="K28" s="225">
        <f t="shared" si="10"/>
        <v>560</v>
      </c>
      <c r="L28" s="523">
        <f t="shared" si="8"/>
        <v>2400</v>
      </c>
      <c r="M28" s="572"/>
      <c r="N28" s="573"/>
      <c r="O28" s="145"/>
    </row>
    <row r="29" spans="1:15">
      <c r="A29" s="159">
        <v>8</v>
      </c>
      <c r="B29" s="157" t="s">
        <v>428</v>
      </c>
      <c r="C29" s="159">
        <v>700</v>
      </c>
      <c r="D29" s="159" t="s">
        <v>229</v>
      </c>
      <c r="E29" s="165">
        <v>10</v>
      </c>
      <c r="F29" s="159">
        <v>1.68</v>
      </c>
      <c r="G29" s="225">
        <f t="shared" si="9"/>
        <v>16.8</v>
      </c>
      <c r="H29" s="522">
        <v>600</v>
      </c>
      <c r="I29" s="165">
        <f t="shared" si="6"/>
        <v>1008</v>
      </c>
      <c r="J29" s="165">
        <f t="shared" si="7"/>
        <v>100</v>
      </c>
      <c r="K29" s="225">
        <f t="shared" si="10"/>
        <v>168</v>
      </c>
      <c r="L29" s="523">
        <f t="shared" si="8"/>
        <v>1176</v>
      </c>
      <c r="M29" s="572"/>
      <c r="N29" s="573"/>
      <c r="O29" s="145"/>
    </row>
    <row r="30" spans="1:15">
      <c r="A30" s="159">
        <v>9</v>
      </c>
      <c r="B30" s="157" t="s">
        <v>303</v>
      </c>
      <c r="C30" s="159">
        <v>400</v>
      </c>
      <c r="D30" s="159" t="s">
        <v>229</v>
      </c>
      <c r="E30" s="165">
        <v>10</v>
      </c>
      <c r="F30" s="159">
        <v>1.21</v>
      </c>
      <c r="G30" s="225">
        <f t="shared" si="9"/>
        <v>12.1</v>
      </c>
      <c r="H30" s="522">
        <v>460</v>
      </c>
      <c r="I30" s="165">
        <f t="shared" si="6"/>
        <v>556.6</v>
      </c>
      <c r="J30" s="165">
        <f t="shared" si="7"/>
        <v>-60</v>
      </c>
      <c r="K30" s="225">
        <f t="shared" si="10"/>
        <v>-72.600000000000023</v>
      </c>
      <c r="L30" s="523">
        <f t="shared" si="8"/>
        <v>484</v>
      </c>
      <c r="M30" s="572"/>
      <c r="N30" s="573"/>
      <c r="O30" s="145"/>
    </row>
    <row r="31" spans="1:15" ht="25.5">
      <c r="A31" s="159">
        <v>10</v>
      </c>
      <c r="B31" s="157" t="s">
        <v>304</v>
      </c>
      <c r="C31" s="159">
        <v>400</v>
      </c>
      <c r="D31" s="159" t="s">
        <v>229</v>
      </c>
      <c r="E31" s="165">
        <v>10</v>
      </c>
      <c r="F31" s="159">
        <v>1.23</v>
      </c>
      <c r="G31" s="225">
        <f t="shared" si="9"/>
        <v>12.3</v>
      </c>
      <c r="H31" s="522">
        <v>600</v>
      </c>
      <c r="I31" s="165">
        <f t="shared" si="6"/>
        <v>738</v>
      </c>
      <c r="J31" s="165">
        <f t="shared" si="7"/>
        <v>-200</v>
      </c>
      <c r="K31" s="225">
        <f t="shared" si="10"/>
        <v>-246</v>
      </c>
      <c r="L31" s="523">
        <f t="shared" si="8"/>
        <v>492</v>
      </c>
      <c r="M31" s="572"/>
      <c r="N31" s="573"/>
      <c r="O31" s="145"/>
    </row>
    <row r="32" spans="1:15" ht="25.5">
      <c r="A32" s="159">
        <v>11</v>
      </c>
      <c r="B32" s="626" t="s">
        <v>437</v>
      </c>
      <c r="C32" s="159">
        <v>100</v>
      </c>
      <c r="D32" s="159" t="s">
        <v>229</v>
      </c>
      <c r="E32" s="223">
        <v>10</v>
      </c>
      <c r="F32" s="223">
        <v>1.38</v>
      </c>
      <c r="G32" s="225">
        <f t="shared" si="9"/>
        <v>13.799999999999999</v>
      </c>
      <c r="H32" s="522">
        <v>30</v>
      </c>
      <c r="I32" s="165">
        <f t="shared" si="6"/>
        <v>41.4</v>
      </c>
      <c r="J32" s="165">
        <f t="shared" si="7"/>
        <v>70</v>
      </c>
      <c r="K32" s="225">
        <f t="shared" si="10"/>
        <v>96.6</v>
      </c>
      <c r="L32" s="523">
        <f t="shared" si="8"/>
        <v>138</v>
      </c>
      <c r="M32" s="572"/>
      <c r="N32" s="573"/>
      <c r="O32" s="145"/>
    </row>
    <row r="33" spans="1:15" ht="25.5">
      <c r="A33" s="159">
        <v>12</v>
      </c>
      <c r="B33" s="626" t="s">
        <v>438</v>
      </c>
      <c r="C33" s="227">
        <v>100</v>
      </c>
      <c r="D33" s="227" t="s">
        <v>229</v>
      </c>
      <c r="E33" s="223">
        <v>10</v>
      </c>
      <c r="F33" s="223">
        <v>1.83</v>
      </c>
      <c r="G33" s="225">
        <f t="shared" si="9"/>
        <v>18.3</v>
      </c>
      <c r="H33" s="522">
        <v>50</v>
      </c>
      <c r="I33" s="165">
        <f t="shared" si="6"/>
        <v>91.5</v>
      </c>
      <c r="J33" s="165">
        <f t="shared" si="7"/>
        <v>50</v>
      </c>
      <c r="K33" s="225">
        <f t="shared" si="10"/>
        <v>91.5</v>
      </c>
      <c r="L33" s="523">
        <f t="shared" si="8"/>
        <v>183</v>
      </c>
      <c r="M33" s="572"/>
      <c r="N33" s="573"/>
      <c r="O33" s="145"/>
    </row>
    <row r="34" spans="1:15">
      <c r="A34" s="227">
        <v>13</v>
      </c>
      <c r="B34" s="217" t="s">
        <v>440</v>
      </c>
      <c r="C34" s="159">
        <v>60</v>
      </c>
      <c r="D34" s="159" t="s">
        <v>229</v>
      </c>
      <c r="E34" s="223">
        <v>10</v>
      </c>
      <c r="F34" s="223">
        <v>2.25</v>
      </c>
      <c r="G34" s="225">
        <f t="shared" si="9"/>
        <v>22.5</v>
      </c>
      <c r="H34" s="522">
        <v>10</v>
      </c>
      <c r="I34" s="165">
        <f t="shared" si="6"/>
        <v>22.5</v>
      </c>
      <c r="J34" s="165">
        <f t="shared" si="7"/>
        <v>50</v>
      </c>
      <c r="K34" s="225">
        <f t="shared" si="10"/>
        <v>112.5</v>
      </c>
      <c r="L34" s="523">
        <f t="shared" si="8"/>
        <v>135</v>
      </c>
      <c r="M34" s="572"/>
      <c r="N34" s="573"/>
      <c r="O34" s="145"/>
    </row>
    <row r="35" spans="1:15" ht="51">
      <c r="A35" s="159">
        <v>14</v>
      </c>
      <c r="B35" s="626" t="s">
        <v>502</v>
      </c>
      <c r="C35" s="159">
        <v>400</v>
      </c>
      <c r="D35" s="159" t="s">
        <v>229</v>
      </c>
      <c r="E35" s="223">
        <v>10</v>
      </c>
      <c r="F35" s="223">
        <v>3.02</v>
      </c>
      <c r="G35" s="225">
        <f t="shared" si="9"/>
        <v>30.2</v>
      </c>
      <c r="H35" s="522">
        <v>280</v>
      </c>
      <c r="I35" s="165">
        <f t="shared" si="6"/>
        <v>845.6</v>
      </c>
      <c r="J35" s="165">
        <f t="shared" si="7"/>
        <v>120</v>
      </c>
      <c r="K35" s="225">
        <f t="shared" si="10"/>
        <v>362.4</v>
      </c>
      <c r="L35" s="523">
        <f t="shared" si="8"/>
        <v>1208</v>
      </c>
      <c r="M35" s="574"/>
      <c r="N35" s="145"/>
      <c r="O35" s="145"/>
    </row>
    <row r="36" spans="1:15" ht="38.25">
      <c r="A36" s="227">
        <v>15</v>
      </c>
      <c r="B36" s="626" t="s">
        <v>503</v>
      </c>
      <c r="C36" s="159">
        <v>100</v>
      </c>
      <c r="D36" s="159" t="s">
        <v>229</v>
      </c>
      <c r="E36" s="223">
        <v>10</v>
      </c>
      <c r="F36" s="223">
        <v>2.87</v>
      </c>
      <c r="G36" s="225">
        <f t="shared" si="9"/>
        <v>28.700000000000003</v>
      </c>
      <c r="H36" s="522">
        <v>80</v>
      </c>
      <c r="I36" s="165">
        <f t="shared" si="6"/>
        <v>229.60000000000002</v>
      </c>
      <c r="J36" s="165">
        <f t="shared" si="7"/>
        <v>20</v>
      </c>
      <c r="K36" s="225">
        <f t="shared" si="10"/>
        <v>57.399999999999977</v>
      </c>
      <c r="L36" s="523">
        <f t="shared" si="8"/>
        <v>287</v>
      </c>
      <c r="M36" s="574"/>
      <c r="N36" s="145"/>
      <c r="O36" s="145"/>
    </row>
    <row r="37" spans="1:15" ht="25.5">
      <c r="A37" s="159">
        <v>16</v>
      </c>
      <c r="B37" s="626" t="s">
        <v>504</v>
      </c>
      <c r="C37" s="159">
        <v>200</v>
      </c>
      <c r="D37" s="159" t="s">
        <v>229</v>
      </c>
      <c r="E37" s="223">
        <v>10</v>
      </c>
      <c r="F37" s="223">
        <v>5.29</v>
      </c>
      <c r="G37" s="225">
        <f t="shared" si="9"/>
        <v>52.9</v>
      </c>
      <c r="H37" s="522">
        <v>170</v>
      </c>
      <c r="I37" s="165">
        <f t="shared" si="6"/>
        <v>899.3</v>
      </c>
      <c r="J37" s="165">
        <f t="shared" si="7"/>
        <v>30</v>
      </c>
      <c r="K37" s="225">
        <f t="shared" si="10"/>
        <v>158.70000000000005</v>
      </c>
      <c r="L37" s="523">
        <f t="shared" si="8"/>
        <v>1058</v>
      </c>
      <c r="M37" s="574"/>
      <c r="N37" s="145"/>
      <c r="O37" s="145"/>
    </row>
    <row r="38" spans="1:15" ht="38.25">
      <c r="A38" s="227">
        <v>17</v>
      </c>
      <c r="B38" s="626" t="s">
        <v>505</v>
      </c>
      <c r="C38" s="159">
        <v>80</v>
      </c>
      <c r="D38" s="159" t="s">
        <v>229</v>
      </c>
      <c r="E38" s="223">
        <v>10</v>
      </c>
      <c r="F38" s="223">
        <v>3.89</v>
      </c>
      <c r="G38" s="225">
        <f t="shared" si="9"/>
        <v>38.9</v>
      </c>
      <c r="H38" s="522">
        <v>90</v>
      </c>
      <c r="I38" s="165">
        <f t="shared" si="6"/>
        <v>350.1</v>
      </c>
      <c r="J38" s="165">
        <f t="shared" si="7"/>
        <v>-10</v>
      </c>
      <c r="K38" s="225">
        <f t="shared" si="10"/>
        <v>-38.900000000000034</v>
      </c>
      <c r="L38" s="523">
        <f t="shared" si="8"/>
        <v>311.2</v>
      </c>
      <c r="M38" s="574"/>
      <c r="N38" s="145"/>
      <c r="O38" s="145"/>
    </row>
    <row r="39" spans="1:15" ht="51">
      <c r="A39" s="159">
        <v>18</v>
      </c>
      <c r="B39" s="626" t="s">
        <v>506</v>
      </c>
      <c r="C39" s="159">
        <v>600</v>
      </c>
      <c r="D39" s="159" t="s">
        <v>229</v>
      </c>
      <c r="E39" s="223">
        <v>10</v>
      </c>
      <c r="F39" s="223">
        <v>1.49</v>
      </c>
      <c r="G39" s="225">
        <f t="shared" si="9"/>
        <v>14.9</v>
      </c>
      <c r="H39" s="522">
        <v>380</v>
      </c>
      <c r="I39" s="165">
        <f t="shared" si="6"/>
        <v>566.20000000000005</v>
      </c>
      <c r="J39" s="165">
        <f t="shared" si="7"/>
        <v>220</v>
      </c>
      <c r="K39" s="225">
        <f t="shared" si="10"/>
        <v>327.79999999999995</v>
      </c>
      <c r="L39" s="523">
        <f t="shared" si="8"/>
        <v>894</v>
      </c>
      <c r="M39" s="574"/>
      <c r="N39" s="145"/>
      <c r="O39" s="145"/>
    </row>
    <row r="40" spans="1:15" ht="38.25">
      <c r="A40" s="227">
        <v>19</v>
      </c>
      <c r="B40" s="157" t="s">
        <v>760</v>
      </c>
      <c r="C40" s="159">
        <v>350</v>
      </c>
      <c r="D40" s="159" t="s">
        <v>55</v>
      </c>
      <c r="E40" s="223">
        <v>10</v>
      </c>
      <c r="F40" s="223">
        <v>4.54</v>
      </c>
      <c r="G40" s="225">
        <f t="shared" si="9"/>
        <v>45.4</v>
      </c>
      <c r="H40" s="522">
        <v>180</v>
      </c>
      <c r="I40" s="165">
        <f t="shared" si="6"/>
        <v>817.2</v>
      </c>
      <c r="J40" s="165">
        <f t="shared" si="7"/>
        <v>170</v>
      </c>
      <c r="K40" s="225">
        <f t="shared" si="10"/>
        <v>771.8</v>
      </c>
      <c r="L40" s="523">
        <f t="shared" si="8"/>
        <v>1589</v>
      </c>
      <c r="M40" s="574"/>
      <c r="N40" s="145"/>
      <c r="O40" s="145"/>
    </row>
    <row r="41" spans="1:15" ht="25.5">
      <c r="A41" s="159">
        <v>20</v>
      </c>
      <c r="B41" s="157" t="s">
        <v>314</v>
      </c>
      <c r="C41" s="159">
        <v>300</v>
      </c>
      <c r="D41" s="159" t="s">
        <v>229</v>
      </c>
      <c r="E41" s="223">
        <v>50</v>
      </c>
      <c r="F41" s="223">
        <v>1.3</v>
      </c>
      <c r="G41" s="225">
        <f t="shared" si="9"/>
        <v>65</v>
      </c>
      <c r="H41" s="522">
        <v>100</v>
      </c>
      <c r="I41" s="165">
        <f t="shared" si="6"/>
        <v>130</v>
      </c>
      <c r="J41" s="165">
        <f t="shared" si="7"/>
        <v>200</v>
      </c>
      <c r="K41" s="225">
        <f t="shared" si="10"/>
        <v>260</v>
      </c>
      <c r="L41" s="523">
        <f t="shared" si="8"/>
        <v>390</v>
      </c>
      <c r="M41" s="574"/>
      <c r="N41" s="145"/>
      <c r="O41" s="145"/>
    </row>
    <row r="42" spans="1:15" ht="38.25">
      <c r="A42" s="227">
        <v>21</v>
      </c>
      <c r="B42" s="157" t="s">
        <v>507</v>
      </c>
      <c r="C42" s="159">
        <v>100</v>
      </c>
      <c r="D42" s="159" t="s">
        <v>229</v>
      </c>
      <c r="E42" s="223">
        <v>10</v>
      </c>
      <c r="F42" s="223">
        <v>3.55</v>
      </c>
      <c r="G42" s="225">
        <f t="shared" si="9"/>
        <v>35.5</v>
      </c>
      <c r="H42" s="522">
        <v>70</v>
      </c>
      <c r="I42" s="165">
        <f t="shared" si="6"/>
        <v>248.5</v>
      </c>
      <c r="J42" s="165">
        <f t="shared" si="7"/>
        <v>30</v>
      </c>
      <c r="K42" s="225">
        <f t="shared" si="10"/>
        <v>106.5</v>
      </c>
      <c r="L42" s="523">
        <f t="shared" si="8"/>
        <v>355</v>
      </c>
      <c r="M42" s="574"/>
      <c r="N42" s="145"/>
      <c r="O42" s="145"/>
    </row>
    <row r="43" spans="1:15" ht="38.25">
      <c r="A43" s="159">
        <v>22</v>
      </c>
      <c r="B43" s="157" t="s">
        <v>508</v>
      </c>
      <c r="C43" s="159">
        <v>500</v>
      </c>
      <c r="D43" s="159" t="s">
        <v>20</v>
      </c>
      <c r="E43" s="223">
        <v>50</v>
      </c>
      <c r="F43" s="223">
        <v>1.86</v>
      </c>
      <c r="G43" s="225">
        <f t="shared" si="9"/>
        <v>93</v>
      </c>
      <c r="H43" s="522">
        <v>370</v>
      </c>
      <c r="I43" s="165">
        <f t="shared" si="6"/>
        <v>688.2</v>
      </c>
      <c r="J43" s="165">
        <f t="shared" si="7"/>
        <v>130</v>
      </c>
      <c r="K43" s="225">
        <f t="shared" si="10"/>
        <v>241.79999999999995</v>
      </c>
      <c r="L43" s="523">
        <f t="shared" si="8"/>
        <v>930</v>
      </c>
      <c r="M43" s="574"/>
      <c r="N43" s="145"/>
      <c r="O43" s="145"/>
    </row>
    <row r="44" spans="1:15" ht="38.25">
      <c r="A44" s="227">
        <v>23</v>
      </c>
      <c r="B44" s="157" t="s">
        <v>509</v>
      </c>
      <c r="C44" s="159">
        <v>70</v>
      </c>
      <c r="D44" s="159" t="s">
        <v>20</v>
      </c>
      <c r="E44" s="223">
        <v>10</v>
      </c>
      <c r="F44" s="223">
        <v>4.6399999999999997</v>
      </c>
      <c r="G44" s="225">
        <f t="shared" si="9"/>
        <v>46.4</v>
      </c>
      <c r="H44" s="522">
        <v>70</v>
      </c>
      <c r="I44" s="165">
        <f t="shared" si="6"/>
        <v>324.79999999999995</v>
      </c>
      <c r="J44" s="165">
        <f t="shared" si="7"/>
        <v>0</v>
      </c>
      <c r="K44" s="225">
        <f t="shared" si="10"/>
        <v>0</v>
      </c>
      <c r="L44" s="523">
        <f t="shared" si="8"/>
        <v>324.79999999999995</v>
      </c>
      <c r="M44" s="574"/>
      <c r="N44" s="145"/>
      <c r="O44" s="145"/>
    </row>
    <row r="45" spans="1:15" ht="51">
      <c r="A45" s="159">
        <v>24</v>
      </c>
      <c r="B45" s="161" t="s">
        <v>501</v>
      </c>
      <c r="C45" s="158">
        <v>1000</v>
      </c>
      <c r="D45" s="158" t="s">
        <v>62</v>
      </c>
      <c r="E45" s="223">
        <v>1</v>
      </c>
      <c r="F45" s="223">
        <v>6.05</v>
      </c>
      <c r="G45" s="225">
        <f t="shared" si="9"/>
        <v>6.05</v>
      </c>
      <c r="H45" s="522">
        <v>714</v>
      </c>
      <c r="I45" s="165">
        <f t="shared" si="6"/>
        <v>4319.7</v>
      </c>
      <c r="J45" s="165">
        <f t="shared" si="7"/>
        <v>286</v>
      </c>
      <c r="K45" s="225">
        <f t="shared" si="10"/>
        <v>1730.3000000000002</v>
      </c>
      <c r="L45" s="523">
        <f t="shared" si="8"/>
        <v>6050</v>
      </c>
      <c r="M45" s="145"/>
      <c r="N45" s="145"/>
      <c r="O45" s="145"/>
    </row>
    <row r="46" spans="1:15" ht="63.75">
      <c r="A46" s="227">
        <v>25</v>
      </c>
      <c r="B46" s="161" t="s">
        <v>500</v>
      </c>
      <c r="C46" s="158">
        <v>200</v>
      </c>
      <c r="D46" s="158" t="s">
        <v>231</v>
      </c>
      <c r="E46" s="223">
        <v>10</v>
      </c>
      <c r="F46" s="223">
        <v>11.02</v>
      </c>
      <c r="G46" s="225">
        <f t="shared" si="9"/>
        <v>110.19999999999999</v>
      </c>
      <c r="H46" s="522">
        <v>100</v>
      </c>
      <c r="I46" s="165">
        <f t="shared" si="6"/>
        <v>1102</v>
      </c>
      <c r="J46" s="165">
        <f t="shared" si="7"/>
        <v>100</v>
      </c>
      <c r="K46" s="225">
        <f t="shared" si="10"/>
        <v>1102</v>
      </c>
      <c r="L46" s="523">
        <f t="shared" si="8"/>
        <v>2204</v>
      </c>
      <c r="M46" s="145"/>
      <c r="N46" s="145"/>
      <c r="O46" s="145"/>
    </row>
    <row r="47" spans="1:15" ht="38.25">
      <c r="A47" s="159">
        <v>26</v>
      </c>
      <c r="B47" s="157" t="s">
        <v>321</v>
      </c>
      <c r="C47" s="159">
        <v>40</v>
      </c>
      <c r="D47" s="159" t="s">
        <v>231</v>
      </c>
      <c r="E47" s="165">
        <v>10</v>
      </c>
      <c r="F47" s="165">
        <v>1.4</v>
      </c>
      <c r="G47" s="225">
        <f t="shared" si="9"/>
        <v>14</v>
      </c>
      <c r="H47" s="522">
        <v>20</v>
      </c>
      <c r="I47" s="165">
        <f t="shared" si="6"/>
        <v>28</v>
      </c>
      <c r="J47" s="165">
        <f t="shared" si="7"/>
        <v>20</v>
      </c>
      <c r="K47" s="225">
        <f t="shared" si="10"/>
        <v>28</v>
      </c>
      <c r="L47" s="523">
        <f t="shared" si="8"/>
        <v>56</v>
      </c>
      <c r="M47" s="145"/>
      <c r="N47" s="145"/>
      <c r="O47" s="145"/>
    </row>
    <row r="48" spans="1:15">
      <c r="A48" s="559"/>
      <c r="B48" s="558"/>
      <c r="C48" s="559"/>
      <c r="D48" s="559"/>
      <c r="E48" s="559"/>
      <c r="F48" s="197"/>
      <c r="G48" s="197"/>
      <c r="H48" s="559"/>
      <c r="I48" s="566">
        <f>SUM(I22:I47)</f>
        <v>24281.600000000002</v>
      </c>
      <c r="J48" s="559"/>
      <c r="K48" s="551">
        <f>SUM(K22:K47)</f>
        <v>10379.4</v>
      </c>
      <c r="L48" s="575">
        <f>SUM(L22:L47)</f>
        <v>34661</v>
      </c>
      <c r="M48" s="576" t="s">
        <v>326</v>
      </c>
      <c r="N48" s="145"/>
      <c r="O48" s="145"/>
    </row>
    <row r="49" spans="1:15">
      <c r="A49" s="874" t="s">
        <v>510</v>
      </c>
      <c r="B49" s="874"/>
      <c r="C49" s="874"/>
      <c r="D49" s="874"/>
      <c r="E49" s="874"/>
      <c r="F49" s="874"/>
      <c r="G49" s="234"/>
      <c r="H49" s="578" t="s">
        <v>715</v>
      </c>
      <c r="I49" s="559"/>
      <c r="J49" s="559"/>
      <c r="K49" s="559"/>
      <c r="L49" s="145"/>
      <c r="M49" s="145"/>
      <c r="N49" s="145"/>
      <c r="O49" s="145"/>
    </row>
    <row r="50" spans="1:15" ht="25.5">
      <c r="A50" s="159" t="s">
        <v>305</v>
      </c>
      <c r="B50" s="159" t="s">
        <v>306</v>
      </c>
      <c r="C50" s="159" t="s">
        <v>307</v>
      </c>
      <c r="D50" s="159" t="s">
        <v>308</v>
      </c>
      <c r="E50" s="220" t="s">
        <v>547</v>
      </c>
      <c r="F50" s="220" t="s">
        <v>548</v>
      </c>
      <c r="G50" s="547" t="s">
        <v>225</v>
      </c>
      <c r="H50" s="221" t="s">
        <v>204</v>
      </c>
      <c r="I50" s="540" t="s">
        <v>207</v>
      </c>
      <c r="J50" s="222" t="s">
        <v>363</v>
      </c>
      <c r="K50" s="545" t="s">
        <v>226</v>
      </c>
      <c r="L50" s="220" t="s">
        <v>556</v>
      </c>
      <c r="M50" s="145"/>
      <c r="N50" s="145"/>
      <c r="O50" s="145"/>
    </row>
    <row r="51" spans="1:15" ht="38.25">
      <c r="A51" s="158">
        <v>1</v>
      </c>
      <c r="B51" s="579" t="s">
        <v>422</v>
      </c>
      <c r="C51" s="158">
        <v>120</v>
      </c>
      <c r="D51" s="158" t="s">
        <v>55</v>
      </c>
      <c r="E51" s="580"/>
      <c r="F51" s="525">
        <v>1.62</v>
      </c>
      <c r="G51" s="225">
        <f>E51*F51</f>
        <v>0</v>
      </c>
      <c r="H51" s="522">
        <v>70</v>
      </c>
      <c r="I51" s="165">
        <f>F51*H51</f>
        <v>113.4</v>
      </c>
      <c r="J51" s="165">
        <f>C51-H51</f>
        <v>50</v>
      </c>
      <c r="K51" s="225">
        <f>L51-I51</f>
        <v>81</v>
      </c>
      <c r="L51" s="552">
        <f>C51*F51</f>
        <v>194.4</v>
      </c>
      <c r="M51" s="145"/>
      <c r="N51" s="145"/>
      <c r="O51" s="145"/>
    </row>
    <row r="52" spans="1:15">
      <c r="A52" s="559"/>
      <c r="B52" s="558"/>
      <c r="C52" s="559"/>
      <c r="D52" s="559"/>
      <c r="E52" s="559"/>
      <c r="F52" s="559"/>
      <c r="G52" s="559"/>
      <c r="H52" s="559"/>
      <c r="I52" s="559">
        <f>SUM(I51)</f>
        <v>113.4</v>
      </c>
      <c r="J52" s="559"/>
      <c r="K52" s="559"/>
      <c r="L52" s="145"/>
      <c r="M52" s="145"/>
      <c r="N52" s="145"/>
      <c r="O52" s="145"/>
    </row>
    <row r="53" spans="1:15">
      <c r="A53" s="874" t="s">
        <v>511</v>
      </c>
      <c r="B53" s="874"/>
      <c r="C53" s="874"/>
      <c r="D53" s="874"/>
      <c r="E53" s="874"/>
      <c r="F53" s="874"/>
      <c r="G53" s="234"/>
      <c r="H53" s="581" t="s">
        <v>716</v>
      </c>
      <c r="I53" s="559"/>
      <c r="J53" s="559"/>
      <c r="K53" s="559"/>
      <c r="L53" s="145"/>
      <c r="M53" s="145"/>
      <c r="N53" s="145"/>
      <c r="O53" s="145"/>
    </row>
    <row r="54" spans="1:15" ht="25.5">
      <c r="A54" s="159" t="s">
        <v>305</v>
      </c>
      <c r="B54" s="159" t="s">
        <v>306</v>
      </c>
      <c r="C54" s="159" t="s">
        <v>307</v>
      </c>
      <c r="D54" s="159" t="s">
        <v>308</v>
      </c>
      <c r="E54" s="220" t="s">
        <v>547</v>
      </c>
      <c r="F54" s="220" t="s">
        <v>548</v>
      </c>
      <c r="G54" s="547" t="s">
        <v>225</v>
      </c>
      <c r="H54" s="221" t="s">
        <v>204</v>
      </c>
      <c r="I54" s="540" t="s">
        <v>207</v>
      </c>
      <c r="J54" s="222" t="s">
        <v>363</v>
      </c>
      <c r="K54" s="545" t="s">
        <v>226</v>
      </c>
      <c r="L54" s="220" t="s">
        <v>556</v>
      </c>
      <c r="M54" s="145"/>
      <c r="N54" s="145"/>
      <c r="O54" s="145"/>
    </row>
    <row r="55" spans="1:15">
      <c r="A55" s="159">
        <v>1</v>
      </c>
      <c r="B55" s="158" t="s">
        <v>315</v>
      </c>
      <c r="C55" s="158">
        <v>4</v>
      </c>
      <c r="D55" s="158" t="s">
        <v>62</v>
      </c>
      <c r="E55" s="525">
        <v>1</v>
      </c>
      <c r="F55" s="525">
        <v>102.6</v>
      </c>
      <c r="G55" s="225">
        <f>E55*F55</f>
        <v>102.6</v>
      </c>
      <c r="H55" s="522"/>
      <c r="I55" s="165">
        <f t="shared" ref="I55:I66" si="11">F55*H55</f>
        <v>0</v>
      </c>
      <c r="J55" s="165">
        <f t="shared" ref="J55:J66" si="12">C55-H55</f>
        <v>4</v>
      </c>
      <c r="K55" s="225">
        <f t="shared" ref="K55:K66" si="13">L55-I55</f>
        <v>410.4</v>
      </c>
      <c r="L55" s="165">
        <f t="shared" ref="L55:L66" si="14">C55*F55</f>
        <v>410.4</v>
      </c>
      <c r="M55" s="145"/>
      <c r="N55" s="145"/>
      <c r="O55" s="145"/>
    </row>
    <row r="56" spans="1:15" ht="25.5">
      <c r="A56" s="159">
        <v>2</v>
      </c>
      <c r="B56" s="159" t="s">
        <v>252</v>
      </c>
      <c r="C56" s="159">
        <v>3</v>
      </c>
      <c r="D56" s="159" t="s">
        <v>62</v>
      </c>
      <c r="E56" s="525">
        <v>1</v>
      </c>
      <c r="F56" s="525">
        <v>93.96</v>
      </c>
      <c r="G56" s="225">
        <f t="shared" ref="G56:G66" si="15">E56*F56</f>
        <v>93.96</v>
      </c>
      <c r="H56" s="522">
        <v>1</v>
      </c>
      <c r="I56" s="165">
        <f t="shared" si="11"/>
        <v>93.96</v>
      </c>
      <c r="J56" s="165">
        <f t="shared" si="12"/>
        <v>2</v>
      </c>
      <c r="K56" s="225">
        <f t="shared" si="13"/>
        <v>187.92000000000002</v>
      </c>
      <c r="L56" s="165">
        <f t="shared" si="14"/>
        <v>281.88</v>
      </c>
      <c r="M56" s="145"/>
      <c r="N56" s="145"/>
      <c r="O56" s="145"/>
    </row>
    <row r="57" spans="1:15">
      <c r="A57" s="159">
        <v>3</v>
      </c>
      <c r="B57" s="159" t="s">
        <v>254</v>
      </c>
      <c r="C57" s="159">
        <v>2</v>
      </c>
      <c r="D57" s="159" t="s">
        <v>62</v>
      </c>
      <c r="E57" s="525">
        <v>1</v>
      </c>
      <c r="F57" s="525">
        <v>61.56</v>
      </c>
      <c r="G57" s="225">
        <f t="shared" si="15"/>
        <v>61.56</v>
      </c>
      <c r="H57" s="522"/>
      <c r="I57" s="165">
        <f t="shared" si="11"/>
        <v>0</v>
      </c>
      <c r="J57" s="165">
        <f t="shared" si="12"/>
        <v>2</v>
      </c>
      <c r="K57" s="225">
        <f t="shared" si="13"/>
        <v>123.12</v>
      </c>
      <c r="L57" s="165">
        <f t="shared" si="14"/>
        <v>123.12</v>
      </c>
      <c r="M57" s="145"/>
      <c r="N57" s="145"/>
      <c r="O57" s="145"/>
    </row>
    <row r="58" spans="1:15">
      <c r="A58" s="159">
        <v>4</v>
      </c>
      <c r="B58" s="159" t="s">
        <v>255</v>
      </c>
      <c r="C58" s="159">
        <v>3</v>
      </c>
      <c r="D58" s="159" t="s">
        <v>62</v>
      </c>
      <c r="E58" s="525">
        <v>1</v>
      </c>
      <c r="F58" s="525">
        <v>97.2</v>
      </c>
      <c r="G58" s="225">
        <f t="shared" si="15"/>
        <v>97.2</v>
      </c>
      <c r="H58" s="522">
        <v>2</v>
      </c>
      <c r="I58" s="165">
        <f t="shared" si="11"/>
        <v>194.4</v>
      </c>
      <c r="J58" s="165">
        <f t="shared" si="12"/>
        <v>1</v>
      </c>
      <c r="K58" s="225">
        <f t="shared" si="13"/>
        <v>97.200000000000017</v>
      </c>
      <c r="L58" s="165">
        <f t="shared" si="14"/>
        <v>291.60000000000002</v>
      </c>
      <c r="M58" s="145"/>
      <c r="N58" s="145"/>
      <c r="O58" s="145"/>
    </row>
    <row r="59" spans="1:15">
      <c r="A59" s="159">
        <v>5</v>
      </c>
      <c r="B59" s="159" t="s">
        <v>257</v>
      </c>
      <c r="C59" s="159">
        <v>1</v>
      </c>
      <c r="D59" s="159" t="s">
        <v>62</v>
      </c>
      <c r="E59" s="525">
        <v>1</v>
      </c>
      <c r="F59" s="525">
        <v>183.6</v>
      </c>
      <c r="G59" s="225">
        <f t="shared" si="15"/>
        <v>183.6</v>
      </c>
      <c r="H59" s="522">
        <v>1</v>
      </c>
      <c r="I59" s="165">
        <f t="shared" si="11"/>
        <v>183.6</v>
      </c>
      <c r="J59" s="165">
        <f t="shared" si="12"/>
        <v>0</v>
      </c>
      <c r="K59" s="225">
        <f t="shared" si="13"/>
        <v>0</v>
      </c>
      <c r="L59" s="165">
        <f t="shared" si="14"/>
        <v>183.6</v>
      </c>
      <c r="M59" s="145"/>
      <c r="N59" s="145"/>
      <c r="O59" s="145"/>
    </row>
    <row r="60" spans="1:15">
      <c r="A60" s="159">
        <v>6</v>
      </c>
      <c r="B60" s="159" t="s">
        <v>258</v>
      </c>
      <c r="C60" s="159">
        <v>1</v>
      </c>
      <c r="D60" s="159" t="s">
        <v>62</v>
      </c>
      <c r="E60" s="525">
        <v>1</v>
      </c>
      <c r="F60" s="525">
        <v>140.4</v>
      </c>
      <c r="G60" s="225">
        <f t="shared" si="15"/>
        <v>140.4</v>
      </c>
      <c r="H60" s="522">
        <v>1</v>
      </c>
      <c r="I60" s="165">
        <f t="shared" si="11"/>
        <v>140.4</v>
      </c>
      <c r="J60" s="165">
        <f t="shared" si="12"/>
        <v>0</v>
      </c>
      <c r="K60" s="225">
        <f t="shared" si="13"/>
        <v>0</v>
      </c>
      <c r="L60" s="165">
        <f t="shared" si="14"/>
        <v>140.4</v>
      </c>
      <c r="M60" s="145"/>
      <c r="N60" s="145"/>
      <c r="O60" s="145"/>
    </row>
    <row r="61" spans="1:15">
      <c r="A61" s="159">
        <v>7</v>
      </c>
      <c r="B61" s="159" t="s">
        <v>259</v>
      </c>
      <c r="C61" s="159">
        <v>1</v>
      </c>
      <c r="D61" s="159" t="s">
        <v>62</v>
      </c>
      <c r="E61" s="525">
        <v>1</v>
      </c>
      <c r="F61" s="525">
        <v>140.4</v>
      </c>
      <c r="G61" s="225">
        <f t="shared" si="15"/>
        <v>140.4</v>
      </c>
      <c r="H61" s="522">
        <v>1</v>
      </c>
      <c r="I61" s="165">
        <f t="shared" si="11"/>
        <v>140.4</v>
      </c>
      <c r="J61" s="165">
        <f t="shared" si="12"/>
        <v>0</v>
      </c>
      <c r="K61" s="225">
        <f t="shared" si="13"/>
        <v>0</v>
      </c>
      <c r="L61" s="165">
        <f t="shared" si="14"/>
        <v>140.4</v>
      </c>
      <c r="M61" s="145"/>
      <c r="N61" s="145"/>
      <c r="O61" s="145"/>
    </row>
    <row r="62" spans="1:15" ht="25.5">
      <c r="A62" s="159">
        <v>8</v>
      </c>
      <c r="B62" s="159" t="s">
        <v>316</v>
      </c>
      <c r="C62" s="159">
        <v>1</v>
      </c>
      <c r="D62" s="159" t="s">
        <v>62</v>
      </c>
      <c r="E62" s="525">
        <v>1</v>
      </c>
      <c r="F62" s="525">
        <v>178.2</v>
      </c>
      <c r="G62" s="225">
        <f t="shared" si="15"/>
        <v>178.2</v>
      </c>
      <c r="H62" s="522">
        <v>1</v>
      </c>
      <c r="I62" s="165">
        <f t="shared" si="11"/>
        <v>178.2</v>
      </c>
      <c r="J62" s="165">
        <f t="shared" si="12"/>
        <v>0</v>
      </c>
      <c r="K62" s="225">
        <f t="shared" si="13"/>
        <v>0</v>
      </c>
      <c r="L62" s="165">
        <f t="shared" si="14"/>
        <v>178.2</v>
      </c>
      <c r="M62" s="145"/>
      <c r="N62" s="145"/>
      <c r="O62" s="145"/>
    </row>
    <row r="63" spans="1:15">
      <c r="A63" s="159">
        <v>9</v>
      </c>
      <c r="B63" s="159" t="s">
        <v>317</v>
      </c>
      <c r="C63" s="159">
        <v>1</v>
      </c>
      <c r="D63" s="159" t="s">
        <v>62</v>
      </c>
      <c r="E63" s="525">
        <v>1</v>
      </c>
      <c r="F63" s="525">
        <v>216</v>
      </c>
      <c r="G63" s="225">
        <f t="shared" si="15"/>
        <v>216</v>
      </c>
      <c r="H63" s="522"/>
      <c r="I63" s="165">
        <f t="shared" si="11"/>
        <v>0</v>
      </c>
      <c r="J63" s="165">
        <f t="shared" si="12"/>
        <v>1</v>
      </c>
      <c r="K63" s="225">
        <f t="shared" si="13"/>
        <v>216</v>
      </c>
      <c r="L63" s="165">
        <f t="shared" si="14"/>
        <v>216</v>
      </c>
      <c r="M63" s="145"/>
      <c r="N63" s="145"/>
      <c r="O63" s="145"/>
    </row>
    <row r="64" spans="1:15">
      <c r="A64" s="159">
        <v>10</v>
      </c>
      <c r="B64" s="159" t="s">
        <v>318</v>
      </c>
      <c r="C64" s="159">
        <v>1</v>
      </c>
      <c r="D64" s="159" t="s">
        <v>62</v>
      </c>
      <c r="E64" s="525">
        <v>1</v>
      </c>
      <c r="F64" s="525">
        <v>86.4</v>
      </c>
      <c r="G64" s="225">
        <f t="shared" si="15"/>
        <v>86.4</v>
      </c>
      <c r="H64" s="522">
        <v>1</v>
      </c>
      <c r="I64" s="165">
        <f t="shared" si="11"/>
        <v>86.4</v>
      </c>
      <c r="J64" s="165">
        <f t="shared" si="12"/>
        <v>0</v>
      </c>
      <c r="K64" s="225">
        <f t="shared" si="13"/>
        <v>0</v>
      </c>
      <c r="L64" s="165">
        <f t="shared" si="14"/>
        <v>86.4</v>
      </c>
      <c r="M64" s="145"/>
      <c r="N64" s="145"/>
      <c r="O64" s="145"/>
    </row>
    <row r="65" spans="1:15">
      <c r="A65" s="159">
        <v>11</v>
      </c>
      <c r="B65" s="159" t="s">
        <v>319</v>
      </c>
      <c r="C65" s="159">
        <v>1</v>
      </c>
      <c r="D65" s="159" t="s">
        <v>62</v>
      </c>
      <c r="E65" s="525">
        <v>1</v>
      </c>
      <c r="F65" s="525">
        <v>135</v>
      </c>
      <c r="G65" s="225">
        <f t="shared" si="15"/>
        <v>135</v>
      </c>
      <c r="H65" s="522">
        <v>1</v>
      </c>
      <c r="I65" s="165">
        <f t="shared" si="11"/>
        <v>135</v>
      </c>
      <c r="J65" s="165">
        <f t="shared" si="12"/>
        <v>0</v>
      </c>
      <c r="K65" s="225">
        <f t="shared" si="13"/>
        <v>0</v>
      </c>
      <c r="L65" s="165">
        <f t="shared" si="14"/>
        <v>135</v>
      </c>
      <c r="M65" s="145"/>
      <c r="N65" s="145"/>
      <c r="O65" s="145"/>
    </row>
    <row r="66" spans="1:15">
      <c r="A66" s="159">
        <v>12</v>
      </c>
      <c r="B66" s="159" t="s">
        <v>775</v>
      </c>
      <c r="C66" s="159">
        <v>1</v>
      </c>
      <c r="D66" s="159" t="s">
        <v>62</v>
      </c>
      <c r="E66" s="525">
        <v>1</v>
      </c>
      <c r="F66" s="525">
        <v>151.19999999999999</v>
      </c>
      <c r="G66" s="225">
        <f t="shared" si="15"/>
        <v>151.19999999999999</v>
      </c>
      <c r="H66" s="522">
        <v>1</v>
      </c>
      <c r="I66" s="165">
        <f t="shared" si="11"/>
        <v>151.19999999999999</v>
      </c>
      <c r="J66" s="165">
        <f t="shared" si="12"/>
        <v>0</v>
      </c>
      <c r="K66" s="225">
        <f t="shared" si="13"/>
        <v>0</v>
      </c>
      <c r="L66" s="165">
        <f t="shared" si="14"/>
        <v>151.19999999999999</v>
      </c>
      <c r="M66" s="145"/>
      <c r="N66" s="145"/>
      <c r="O66" s="145"/>
    </row>
    <row r="67" spans="1:15">
      <c r="A67" s="559"/>
      <c r="B67" s="559"/>
      <c r="C67" s="559"/>
      <c r="D67" s="559"/>
      <c r="E67" s="559"/>
      <c r="F67" s="197"/>
      <c r="G67" s="197"/>
      <c r="H67" s="559"/>
      <c r="I67" s="566">
        <f>SUM(I55:I66)</f>
        <v>1303.5600000000002</v>
      </c>
      <c r="J67" s="559"/>
      <c r="K67" s="551">
        <f>SUM(K55:K66)</f>
        <v>1034.6399999999999</v>
      </c>
      <c r="L67" s="581">
        <f>SUM(L55:L66)</f>
        <v>2338.1999999999998</v>
      </c>
      <c r="M67" s="582" t="s">
        <v>326</v>
      </c>
      <c r="N67" s="145"/>
      <c r="O67" s="145"/>
    </row>
    <row r="68" spans="1:15">
      <c r="A68" s="874" t="s">
        <v>512</v>
      </c>
      <c r="B68" s="874"/>
      <c r="C68" s="874"/>
      <c r="D68" s="874"/>
      <c r="E68" s="874"/>
      <c r="F68" s="874"/>
      <c r="G68" s="234"/>
      <c r="H68" s="578" t="s">
        <v>715</v>
      </c>
      <c r="I68" s="559"/>
      <c r="J68" s="559"/>
      <c r="K68" s="559"/>
      <c r="L68" s="145"/>
      <c r="M68" s="145"/>
      <c r="N68" s="145"/>
      <c r="O68" s="145"/>
    </row>
    <row r="69" spans="1:15" ht="25.5">
      <c r="A69" s="159" t="s">
        <v>305</v>
      </c>
      <c r="B69" s="159" t="s">
        <v>306</v>
      </c>
      <c r="C69" s="159" t="s">
        <v>307</v>
      </c>
      <c r="D69" s="159" t="s">
        <v>308</v>
      </c>
      <c r="E69" s="220" t="s">
        <v>547</v>
      </c>
      <c r="F69" s="220" t="s">
        <v>548</v>
      </c>
      <c r="G69" s="547" t="s">
        <v>225</v>
      </c>
      <c r="H69" s="221" t="s">
        <v>204</v>
      </c>
      <c r="I69" s="540" t="s">
        <v>207</v>
      </c>
      <c r="J69" s="548" t="s">
        <v>363</v>
      </c>
      <c r="K69" s="545" t="s">
        <v>226</v>
      </c>
      <c r="L69" s="220" t="s">
        <v>556</v>
      </c>
      <c r="M69" s="145"/>
      <c r="N69" s="145"/>
      <c r="O69" s="145"/>
    </row>
    <row r="70" spans="1:15" ht="38.25">
      <c r="A70" s="158">
        <v>1</v>
      </c>
      <c r="B70" s="161" t="s">
        <v>322</v>
      </c>
      <c r="C70" s="158">
        <v>60</v>
      </c>
      <c r="D70" s="158" t="s">
        <v>278</v>
      </c>
      <c r="E70" s="162">
        <v>60</v>
      </c>
      <c r="F70" s="158">
        <v>7.38</v>
      </c>
      <c r="G70" s="225">
        <f t="shared" ref="G70:G76" si="16">E70*F70</f>
        <v>442.8</v>
      </c>
      <c r="H70" s="522">
        <v>60</v>
      </c>
      <c r="I70" s="165">
        <f t="shared" ref="I70:I76" si="17">F70*H70</f>
        <v>442.8</v>
      </c>
      <c r="J70" s="530">
        <f t="shared" ref="J70:J76" si="18">C70-H70</f>
        <v>0</v>
      </c>
      <c r="K70" s="225">
        <f t="shared" ref="K70:K77" si="19">L70-I70</f>
        <v>0</v>
      </c>
      <c r="L70" s="165">
        <f t="shared" ref="L70:L76" si="20">C70*F70</f>
        <v>442.8</v>
      </c>
      <c r="M70" s="145"/>
      <c r="N70" s="145"/>
      <c r="O70" s="145"/>
    </row>
    <row r="71" spans="1:15" ht="63.75">
      <c r="A71" s="159">
        <v>2</v>
      </c>
      <c r="B71" s="157" t="s">
        <v>418</v>
      </c>
      <c r="C71" s="159">
        <v>100</v>
      </c>
      <c r="D71" s="159" t="s">
        <v>278</v>
      </c>
      <c r="E71" s="159">
        <v>50</v>
      </c>
      <c r="F71" s="158">
        <v>4.3600000000000003</v>
      </c>
      <c r="G71" s="225">
        <f t="shared" si="16"/>
        <v>218.00000000000003</v>
      </c>
      <c r="H71" s="522">
        <v>100</v>
      </c>
      <c r="I71" s="165">
        <f t="shared" si="17"/>
        <v>436.00000000000006</v>
      </c>
      <c r="J71" s="530">
        <f t="shared" si="18"/>
        <v>0</v>
      </c>
      <c r="K71" s="225">
        <f t="shared" si="19"/>
        <v>0</v>
      </c>
      <c r="L71" s="165">
        <f t="shared" si="20"/>
        <v>436.00000000000006</v>
      </c>
      <c r="M71" s="145"/>
      <c r="N71" s="145"/>
      <c r="O71" s="145"/>
    </row>
    <row r="72" spans="1:15" ht="63.75">
      <c r="A72" s="159">
        <v>3</v>
      </c>
      <c r="B72" s="157" t="s">
        <v>419</v>
      </c>
      <c r="C72" s="159">
        <v>150</v>
      </c>
      <c r="D72" s="159" t="s">
        <v>278</v>
      </c>
      <c r="E72" s="159">
        <v>50</v>
      </c>
      <c r="F72" s="158">
        <v>4.3600000000000003</v>
      </c>
      <c r="G72" s="225">
        <f t="shared" si="16"/>
        <v>218.00000000000003</v>
      </c>
      <c r="H72" s="522">
        <v>100</v>
      </c>
      <c r="I72" s="165">
        <f t="shared" si="17"/>
        <v>436.00000000000006</v>
      </c>
      <c r="J72" s="530">
        <f t="shared" si="18"/>
        <v>50</v>
      </c>
      <c r="K72" s="225">
        <f t="shared" si="19"/>
        <v>217.99999999999994</v>
      </c>
      <c r="L72" s="165">
        <f t="shared" si="20"/>
        <v>654</v>
      </c>
      <c r="M72" s="145"/>
      <c r="N72" s="145"/>
      <c r="O72" s="145"/>
    </row>
    <row r="73" spans="1:15" ht="38.25">
      <c r="A73" s="159">
        <v>4</v>
      </c>
      <c r="B73" s="157" t="s">
        <v>420</v>
      </c>
      <c r="C73" s="159">
        <v>100</v>
      </c>
      <c r="D73" s="159" t="s">
        <v>278</v>
      </c>
      <c r="E73" s="159">
        <v>50</v>
      </c>
      <c r="F73" s="158">
        <v>7.28</v>
      </c>
      <c r="G73" s="225">
        <f t="shared" si="16"/>
        <v>364</v>
      </c>
      <c r="H73" s="522">
        <v>50</v>
      </c>
      <c r="I73" s="165">
        <f t="shared" si="17"/>
        <v>364</v>
      </c>
      <c r="J73" s="530">
        <f t="shared" si="18"/>
        <v>50</v>
      </c>
      <c r="K73" s="225">
        <f t="shared" si="19"/>
        <v>364</v>
      </c>
      <c r="L73" s="165">
        <f t="shared" si="20"/>
        <v>728</v>
      </c>
      <c r="M73" s="145"/>
      <c r="N73" s="145"/>
      <c r="O73" s="145"/>
    </row>
    <row r="74" spans="1:15" ht="25.5">
      <c r="A74" s="159">
        <v>5</v>
      </c>
      <c r="B74" s="627" t="s">
        <v>366</v>
      </c>
      <c r="C74" s="163">
        <v>50</v>
      </c>
      <c r="D74" s="163" t="s">
        <v>278</v>
      </c>
      <c r="E74" s="164">
        <v>50</v>
      </c>
      <c r="F74" s="158">
        <v>11.4</v>
      </c>
      <c r="G74" s="225">
        <f t="shared" si="16"/>
        <v>570</v>
      </c>
      <c r="H74" s="522"/>
      <c r="I74" s="165">
        <f t="shared" si="17"/>
        <v>0</v>
      </c>
      <c r="J74" s="530">
        <f t="shared" si="18"/>
        <v>50</v>
      </c>
      <c r="K74" s="225">
        <f t="shared" si="19"/>
        <v>570</v>
      </c>
      <c r="L74" s="165">
        <f t="shared" si="20"/>
        <v>570</v>
      </c>
      <c r="M74" s="145"/>
      <c r="N74" s="145"/>
      <c r="O74" s="145"/>
    </row>
    <row r="75" spans="1:15" ht="76.5">
      <c r="A75" s="166">
        <v>6</v>
      </c>
      <c r="B75" s="628" t="s">
        <v>367</v>
      </c>
      <c r="C75" s="165">
        <v>400</v>
      </c>
      <c r="D75" s="166" t="s">
        <v>278</v>
      </c>
      <c r="E75" s="167">
        <v>100</v>
      </c>
      <c r="F75" s="158">
        <v>1.51</v>
      </c>
      <c r="G75" s="225">
        <f t="shared" si="16"/>
        <v>151</v>
      </c>
      <c r="H75" s="522"/>
      <c r="I75" s="165">
        <f t="shared" si="17"/>
        <v>0</v>
      </c>
      <c r="J75" s="530">
        <f t="shared" si="18"/>
        <v>400</v>
      </c>
      <c r="K75" s="225">
        <f t="shared" si="19"/>
        <v>604</v>
      </c>
      <c r="L75" s="165">
        <f t="shared" si="20"/>
        <v>604</v>
      </c>
      <c r="M75" s="145"/>
      <c r="N75" s="145"/>
      <c r="O75" s="145"/>
    </row>
    <row r="76" spans="1:15">
      <c r="A76" s="159">
        <v>7</v>
      </c>
      <c r="B76" s="157" t="s">
        <v>355</v>
      </c>
      <c r="C76" s="159">
        <v>150</v>
      </c>
      <c r="D76" s="159" t="s">
        <v>92</v>
      </c>
      <c r="E76" s="531"/>
      <c r="F76" s="223">
        <v>4.8899999999999997</v>
      </c>
      <c r="G76" s="225">
        <f t="shared" si="16"/>
        <v>0</v>
      </c>
      <c r="H76" s="522">
        <v>60</v>
      </c>
      <c r="I76" s="165">
        <f t="shared" si="17"/>
        <v>293.39999999999998</v>
      </c>
      <c r="J76" s="530">
        <f t="shared" si="18"/>
        <v>90</v>
      </c>
      <c r="K76" s="225">
        <f t="shared" si="19"/>
        <v>440.1</v>
      </c>
      <c r="L76" s="165">
        <f t="shared" si="20"/>
        <v>733.5</v>
      </c>
      <c r="M76" s="145"/>
      <c r="N76" s="145"/>
      <c r="O76" s="145"/>
    </row>
    <row r="77" spans="1:15">
      <c r="A77" s="171"/>
      <c r="B77" s="583" t="s">
        <v>545</v>
      </c>
      <c r="C77" s="171"/>
      <c r="D77" s="171"/>
      <c r="E77" s="526"/>
      <c r="F77" s="197"/>
      <c r="G77" s="197"/>
      <c r="H77" s="559"/>
      <c r="I77" s="566">
        <f>SUM(I70:I76)</f>
        <v>1972.2000000000003</v>
      </c>
      <c r="J77" s="559"/>
      <c r="K77" s="225">
        <f t="shared" si="19"/>
        <v>2196.1</v>
      </c>
      <c r="L77" s="578">
        <f>SUM(L70:L76)</f>
        <v>4168.3</v>
      </c>
      <c r="M77" s="576" t="s">
        <v>326</v>
      </c>
      <c r="N77" s="145"/>
      <c r="O77" s="145"/>
    </row>
    <row r="78" spans="1:15">
      <c r="A78" s="875" t="s">
        <v>513</v>
      </c>
      <c r="B78" s="875"/>
      <c r="C78" s="875"/>
      <c r="D78" s="875"/>
      <c r="E78" s="875"/>
      <c r="F78" s="875"/>
      <c r="G78" s="584"/>
      <c r="H78" s="559"/>
      <c r="I78" s="578" t="s">
        <v>715</v>
      </c>
      <c r="J78" s="559"/>
      <c r="K78" s="559"/>
      <c r="L78" s="145"/>
      <c r="M78" s="145"/>
      <c r="N78" s="145"/>
      <c r="O78" s="145"/>
    </row>
    <row r="79" spans="1:15" ht="25.5">
      <c r="A79" s="228" t="s">
        <v>305</v>
      </c>
      <c r="B79" s="228" t="s">
        <v>306</v>
      </c>
      <c r="C79" s="228" t="s">
        <v>307</v>
      </c>
      <c r="D79" s="228" t="s">
        <v>308</v>
      </c>
      <c r="E79" s="220" t="s">
        <v>547</v>
      </c>
      <c r="F79" s="220" t="s">
        <v>548</v>
      </c>
      <c r="G79" s="547" t="s">
        <v>225</v>
      </c>
      <c r="H79" s="221" t="s">
        <v>204</v>
      </c>
      <c r="I79" s="540" t="s">
        <v>207</v>
      </c>
      <c r="J79" s="548" t="s">
        <v>363</v>
      </c>
      <c r="K79" s="545" t="s">
        <v>226</v>
      </c>
      <c r="L79" s="220" t="s">
        <v>556</v>
      </c>
      <c r="M79" s="145"/>
      <c r="N79" s="145"/>
      <c r="O79" s="145"/>
    </row>
    <row r="80" spans="1:15">
      <c r="A80" s="876" t="s">
        <v>751</v>
      </c>
      <c r="B80" s="877"/>
      <c r="C80" s="585"/>
      <c r="D80" s="586"/>
      <c r="E80" s="586"/>
      <c r="F80" s="586"/>
      <c r="G80" s="225">
        <f>E80*F80</f>
        <v>0</v>
      </c>
      <c r="H80" s="586"/>
      <c r="I80" s="586"/>
      <c r="J80" s="586"/>
      <c r="K80" s="165"/>
      <c r="L80" s="587"/>
      <c r="M80" s="145"/>
      <c r="N80" s="145"/>
      <c r="O80" s="145"/>
    </row>
    <row r="81" spans="1:15">
      <c r="A81" s="228">
        <v>6</v>
      </c>
      <c r="B81" s="228" t="s">
        <v>752</v>
      </c>
      <c r="C81" s="588">
        <v>10</v>
      </c>
      <c r="D81" s="228" t="s">
        <v>92</v>
      </c>
      <c r="E81" s="542"/>
      <c r="F81" s="589">
        <v>47.52</v>
      </c>
      <c r="G81" s="225">
        <f>E81*F81</f>
        <v>0</v>
      </c>
      <c r="H81" s="522">
        <v>5</v>
      </c>
      <c r="I81" s="165">
        <f>F81*H81</f>
        <v>237.60000000000002</v>
      </c>
      <c r="J81" s="530">
        <f>C81-H81</f>
        <v>5</v>
      </c>
      <c r="K81" s="225">
        <f>L81-I81</f>
        <v>237.60000000000002</v>
      </c>
      <c r="L81" s="165">
        <f>C81*F81</f>
        <v>475.20000000000005</v>
      </c>
      <c r="M81" s="145"/>
      <c r="N81" s="145"/>
      <c r="O81" s="145"/>
    </row>
    <row r="82" spans="1:15">
      <c r="A82" s="228">
        <v>7</v>
      </c>
      <c r="B82" s="228" t="s">
        <v>753</v>
      </c>
      <c r="C82" s="588">
        <v>10</v>
      </c>
      <c r="D82" s="228" t="s">
        <v>92</v>
      </c>
      <c r="E82" s="542"/>
      <c r="F82" s="589">
        <v>47.52</v>
      </c>
      <c r="G82" s="225">
        <f>E82*F82</f>
        <v>0</v>
      </c>
      <c r="H82" s="522">
        <v>5</v>
      </c>
      <c r="I82" s="165">
        <f>F82*H82</f>
        <v>237.60000000000002</v>
      </c>
      <c r="J82" s="530">
        <f>C82-H82</f>
        <v>5</v>
      </c>
      <c r="K82" s="225">
        <f>L82-I82</f>
        <v>237.60000000000002</v>
      </c>
      <c r="L82" s="165">
        <f>C82*F82</f>
        <v>475.20000000000005</v>
      </c>
      <c r="M82" s="145"/>
      <c r="N82" s="145"/>
      <c r="O82" s="145"/>
    </row>
    <row r="83" spans="1:15">
      <c r="A83" s="228">
        <v>8</v>
      </c>
      <c r="B83" s="228" t="s">
        <v>754</v>
      </c>
      <c r="C83" s="588">
        <v>10</v>
      </c>
      <c r="D83" s="228" t="s">
        <v>92</v>
      </c>
      <c r="E83" s="542"/>
      <c r="F83" s="589">
        <v>47.52</v>
      </c>
      <c r="G83" s="225">
        <f>E83*F83</f>
        <v>0</v>
      </c>
      <c r="H83" s="522">
        <v>5</v>
      </c>
      <c r="I83" s="165">
        <f>F83*H83</f>
        <v>237.60000000000002</v>
      </c>
      <c r="J83" s="530">
        <f>C83-H83</f>
        <v>5</v>
      </c>
      <c r="K83" s="225">
        <f>L83-I83</f>
        <v>237.60000000000002</v>
      </c>
      <c r="L83" s="165">
        <f>C83*F83</f>
        <v>475.20000000000005</v>
      </c>
      <c r="M83" s="145"/>
      <c r="N83" s="145"/>
      <c r="O83" s="145"/>
    </row>
    <row r="84" spans="1:15" ht="25.5">
      <c r="A84" s="171"/>
      <c r="B84" s="695" t="s">
        <v>758</v>
      </c>
      <c r="C84" s="171"/>
      <c r="D84" s="171"/>
      <c r="E84" s="234"/>
      <c r="F84" s="197"/>
      <c r="G84" s="197"/>
      <c r="H84" s="559"/>
      <c r="I84" s="566">
        <f>SUM(I81:I83)</f>
        <v>712.80000000000007</v>
      </c>
      <c r="J84" s="559"/>
      <c r="K84" s="225">
        <f>L84-I84</f>
        <v>712.80000000000007</v>
      </c>
      <c r="L84" s="578">
        <f>SUM(L81:L83)</f>
        <v>1425.6000000000001</v>
      </c>
      <c r="M84" s="576" t="s">
        <v>326</v>
      </c>
      <c r="N84" s="145"/>
      <c r="O84" s="145"/>
    </row>
    <row r="85" spans="1:15">
      <c r="A85" s="647" t="s">
        <v>514</v>
      </c>
      <c r="B85" s="577"/>
      <c r="C85" s="577"/>
      <c r="D85" s="577"/>
      <c r="E85" s="570"/>
      <c r="F85" s="577"/>
      <c r="G85" s="234"/>
      <c r="H85" s="559"/>
      <c r="I85" s="559"/>
      <c r="J85" s="559"/>
      <c r="K85" s="559"/>
      <c r="L85" s="145"/>
      <c r="M85" s="145"/>
      <c r="N85" s="145"/>
      <c r="O85" s="145"/>
    </row>
    <row r="86" spans="1:15" ht="25.5">
      <c r="A86" s="159" t="s">
        <v>305</v>
      </c>
      <c r="B86" s="159" t="s">
        <v>306</v>
      </c>
      <c r="C86" s="159" t="s">
        <v>371</v>
      </c>
      <c r="D86" s="159" t="s">
        <v>308</v>
      </c>
      <c r="E86" s="220" t="s">
        <v>547</v>
      </c>
      <c r="F86" s="220" t="s">
        <v>548</v>
      </c>
      <c r="G86" s="547" t="s">
        <v>225</v>
      </c>
      <c r="H86" s="221" t="s">
        <v>204</v>
      </c>
      <c r="I86" s="540" t="s">
        <v>207</v>
      </c>
      <c r="J86" s="222" t="s">
        <v>363</v>
      </c>
      <c r="K86" s="545" t="s">
        <v>226</v>
      </c>
      <c r="L86" s="220" t="s">
        <v>556</v>
      </c>
      <c r="M86" s="145"/>
      <c r="N86" s="145"/>
      <c r="O86" s="145"/>
    </row>
    <row r="87" spans="1:15">
      <c r="A87" s="866" t="s">
        <v>327</v>
      </c>
      <c r="B87" s="867"/>
      <c r="C87" s="159">
        <v>80</v>
      </c>
      <c r="D87" s="159" t="s">
        <v>231</v>
      </c>
      <c r="E87" s="223"/>
      <c r="F87" s="223"/>
      <c r="G87" s="225">
        <f>E87*F87</f>
        <v>0</v>
      </c>
      <c r="H87" s="522"/>
      <c r="I87" s="553">
        <f>F87*H87</f>
        <v>0</v>
      </c>
      <c r="J87" s="165">
        <f>C87-H87</f>
        <v>80</v>
      </c>
      <c r="K87" s="225">
        <f>L87-I87</f>
        <v>0</v>
      </c>
      <c r="L87" s="165">
        <f>C87*F87</f>
        <v>0</v>
      </c>
      <c r="M87" s="145"/>
      <c r="N87" s="145"/>
      <c r="O87" s="145"/>
    </row>
    <row r="88" spans="1:15">
      <c r="A88" s="229"/>
      <c r="B88" s="171"/>
      <c r="C88" s="171"/>
      <c r="D88" s="171"/>
      <c r="E88" s="577"/>
      <c r="F88" s="526"/>
      <c r="G88" s="526"/>
      <c r="H88" s="559"/>
      <c r="I88" s="559"/>
      <c r="J88" s="559"/>
      <c r="K88" s="559"/>
      <c r="L88" s="145"/>
      <c r="M88" s="145"/>
      <c r="N88" s="145"/>
      <c r="O88" s="145"/>
    </row>
    <row r="89" spans="1:15">
      <c r="A89" s="647" t="s">
        <v>515</v>
      </c>
      <c r="B89" s="577"/>
      <c r="C89" s="577"/>
      <c r="D89" s="577"/>
      <c r="E89" s="160"/>
      <c r="F89" s="693" t="s">
        <v>200</v>
      </c>
      <c r="G89" s="234"/>
      <c r="H89" s="559"/>
      <c r="I89" s="559"/>
      <c r="J89" s="559"/>
      <c r="K89" s="559"/>
      <c r="L89" s="145"/>
      <c r="M89" s="145"/>
      <c r="N89" s="145"/>
      <c r="O89" s="145"/>
    </row>
    <row r="90" spans="1:15" ht="25.5">
      <c r="A90" s="159" t="s">
        <v>305</v>
      </c>
      <c r="B90" s="159" t="s">
        <v>306</v>
      </c>
      <c r="C90" s="159" t="s">
        <v>307</v>
      </c>
      <c r="D90" s="159" t="s">
        <v>308</v>
      </c>
      <c r="E90" s="220" t="s">
        <v>547</v>
      </c>
      <c r="F90" s="220" t="s">
        <v>548</v>
      </c>
      <c r="G90" s="547" t="s">
        <v>225</v>
      </c>
      <c r="H90" s="221" t="s">
        <v>204</v>
      </c>
      <c r="I90" s="540" t="s">
        <v>207</v>
      </c>
      <c r="J90" s="222" t="s">
        <v>363</v>
      </c>
      <c r="K90" s="545" t="s">
        <v>226</v>
      </c>
      <c r="L90" s="220" t="s">
        <v>556</v>
      </c>
      <c r="M90" s="145"/>
      <c r="N90" s="145"/>
      <c r="O90" s="145"/>
    </row>
    <row r="91" spans="1:15">
      <c r="A91" s="158">
        <v>1</v>
      </c>
      <c r="B91" s="158" t="s">
        <v>328</v>
      </c>
      <c r="C91" s="158">
        <v>10</v>
      </c>
      <c r="D91" s="158" t="s">
        <v>92</v>
      </c>
      <c r="E91" s="525">
        <v>5</v>
      </c>
      <c r="F91" s="158">
        <v>34.340000000000003</v>
      </c>
      <c r="G91" s="225">
        <f>E91*F91</f>
        <v>171.70000000000002</v>
      </c>
      <c r="H91" s="522">
        <v>5</v>
      </c>
      <c r="I91" s="165">
        <f t="shared" ref="I91:I97" si="21">F91*H91</f>
        <v>171.70000000000002</v>
      </c>
      <c r="J91" s="165">
        <f t="shared" ref="J91:J97" si="22">C91-H91</f>
        <v>5</v>
      </c>
      <c r="K91" s="225">
        <f t="shared" ref="K91:K98" si="23">L91-I91</f>
        <v>171.70000000000002</v>
      </c>
      <c r="L91" s="165">
        <f t="shared" ref="L91:L97" si="24">C91*F91</f>
        <v>343.40000000000003</v>
      </c>
      <c r="M91" s="145"/>
      <c r="N91" s="145"/>
      <c r="O91" s="145"/>
    </row>
    <row r="92" spans="1:15">
      <c r="A92" s="159">
        <v>2</v>
      </c>
      <c r="B92" s="159" t="s">
        <v>329</v>
      </c>
      <c r="C92" s="159">
        <v>5</v>
      </c>
      <c r="D92" s="159" t="s">
        <v>92</v>
      </c>
      <c r="E92" s="525">
        <v>5</v>
      </c>
      <c r="F92" s="158">
        <v>34.340000000000003</v>
      </c>
      <c r="G92" s="225">
        <f t="shared" ref="G92:G97" si="25">E92*F92</f>
        <v>171.70000000000002</v>
      </c>
      <c r="H92" s="522">
        <v>5</v>
      </c>
      <c r="I92" s="165">
        <f t="shared" si="21"/>
        <v>171.70000000000002</v>
      </c>
      <c r="J92" s="165">
        <f t="shared" si="22"/>
        <v>0</v>
      </c>
      <c r="K92" s="225">
        <f t="shared" si="23"/>
        <v>0</v>
      </c>
      <c r="L92" s="165">
        <f t="shared" si="24"/>
        <v>171.70000000000002</v>
      </c>
      <c r="M92" s="145"/>
      <c r="N92" s="145"/>
      <c r="O92" s="145"/>
    </row>
    <row r="93" spans="1:15">
      <c r="A93" s="159">
        <v>3</v>
      </c>
      <c r="B93" s="159" t="s">
        <v>330</v>
      </c>
      <c r="C93" s="159">
        <v>5</v>
      </c>
      <c r="D93" s="159" t="s">
        <v>92</v>
      </c>
      <c r="E93" s="525">
        <v>5</v>
      </c>
      <c r="F93" s="158">
        <v>34.340000000000003</v>
      </c>
      <c r="G93" s="225">
        <f t="shared" si="25"/>
        <v>171.70000000000002</v>
      </c>
      <c r="H93" s="522"/>
      <c r="I93" s="165">
        <f t="shared" si="21"/>
        <v>0</v>
      </c>
      <c r="J93" s="165">
        <f t="shared" si="22"/>
        <v>5</v>
      </c>
      <c r="K93" s="225">
        <f t="shared" si="23"/>
        <v>171.70000000000002</v>
      </c>
      <c r="L93" s="165">
        <f t="shared" si="24"/>
        <v>171.70000000000002</v>
      </c>
      <c r="M93" s="145"/>
      <c r="N93" s="145"/>
      <c r="O93" s="145"/>
    </row>
    <row r="94" spans="1:15">
      <c r="A94" s="159">
        <v>4</v>
      </c>
      <c r="B94" s="159" t="s">
        <v>331</v>
      </c>
      <c r="C94" s="159">
        <v>5</v>
      </c>
      <c r="D94" s="159" t="s">
        <v>92</v>
      </c>
      <c r="E94" s="525">
        <v>5</v>
      </c>
      <c r="F94" s="158">
        <v>34.340000000000003</v>
      </c>
      <c r="G94" s="225">
        <f t="shared" si="25"/>
        <v>171.70000000000002</v>
      </c>
      <c r="H94" s="522"/>
      <c r="I94" s="165">
        <f t="shared" si="21"/>
        <v>0</v>
      </c>
      <c r="J94" s="165">
        <f t="shared" si="22"/>
        <v>5</v>
      </c>
      <c r="K94" s="225">
        <f t="shared" si="23"/>
        <v>171.70000000000002</v>
      </c>
      <c r="L94" s="165">
        <f t="shared" si="24"/>
        <v>171.70000000000002</v>
      </c>
      <c r="M94" s="145"/>
      <c r="N94" s="145"/>
      <c r="O94" s="145"/>
    </row>
    <row r="95" spans="1:15">
      <c r="A95" s="159">
        <v>5</v>
      </c>
      <c r="B95" s="159" t="s">
        <v>332</v>
      </c>
      <c r="C95" s="159">
        <v>5</v>
      </c>
      <c r="D95" s="159" t="s">
        <v>92</v>
      </c>
      <c r="E95" s="525">
        <v>5</v>
      </c>
      <c r="F95" s="158">
        <v>34.340000000000003</v>
      </c>
      <c r="G95" s="225">
        <f t="shared" si="25"/>
        <v>171.70000000000002</v>
      </c>
      <c r="H95" s="522"/>
      <c r="I95" s="165">
        <f t="shared" si="21"/>
        <v>0</v>
      </c>
      <c r="J95" s="165">
        <f t="shared" si="22"/>
        <v>5</v>
      </c>
      <c r="K95" s="225">
        <f t="shared" si="23"/>
        <v>171.70000000000002</v>
      </c>
      <c r="L95" s="165">
        <f t="shared" si="24"/>
        <v>171.70000000000002</v>
      </c>
      <c r="M95" s="145"/>
      <c r="N95" s="145"/>
      <c r="O95" s="145"/>
    </row>
    <row r="96" spans="1:15">
      <c r="A96" s="159">
        <v>6</v>
      </c>
      <c r="B96" s="159" t="s">
        <v>109</v>
      </c>
      <c r="C96" s="159">
        <v>5</v>
      </c>
      <c r="D96" s="159" t="s">
        <v>92</v>
      </c>
      <c r="E96" s="525">
        <v>5</v>
      </c>
      <c r="F96" s="158">
        <v>34.340000000000003</v>
      </c>
      <c r="G96" s="225">
        <f t="shared" si="25"/>
        <v>171.70000000000002</v>
      </c>
      <c r="H96" s="522"/>
      <c r="I96" s="165">
        <f t="shared" si="21"/>
        <v>0</v>
      </c>
      <c r="J96" s="165">
        <f t="shared" si="22"/>
        <v>5</v>
      </c>
      <c r="K96" s="225">
        <f t="shared" si="23"/>
        <v>171.70000000000002</v>
      </c>
      <c r="L96" s="165">
        <f t="shared" si="24"/>
        <v>171.70000000000002</v>
      </c>
      <c r="M96" s="145"/>
      <c r="N96" s="145"/>
      <c r="O96" s="145"/>
    </row>
    <row r="97" spans="1:15">
      <c r="A97" s="159">
        <v>7</v>
      </c>
      <c r="B97" s="159" t="s">
        <v>110</v>
      </c>
      <c r="C97" s="159">
        <v>5</v>
      </c>
      <c r="D97" s="159" t="s">
        <v>92</v>
      </c>
      <c r="E97" s="525">
        <v>5</v>
      </c>
      <c r="F97" s="158">
        <v>34.340000000000003</v>
      </c>
      <c r="G97" s="225">
        <f t="shared" si="25"/>
        <v>171.70000000000002</v>
      </c>
      <c r="H97" s="522"/>
      <c r="I97" s="165">
        <f t="shared" si="21"/>
        <v>0</v>
      </c>
      <c r="J97" s="165">
        <f t="shared" si="22"/>
        <v>5</v>
      </c>
      <c r="K97" s="225">
        <f t="shared" si="23"/>
        <v>171.70000000000002</v>
      </c>
      <c r="L97" s="165">
        <f t="shared" si="24"/>
        <v>171.70000000000002</v>
      </c>
      <c r="M97" s="145"/>
      <c r="N97" s="145"/>
      <c r="O97" s="145"/>
    </row>
    <row r="98" spans="1:15">
      <c r="A98" s="171"/>
      <c r="B98" s="171"/>
      <c r="C98" s="169"/>
      <c r="D98" s="169"/>
      <c r="E98" s="590"/>
      <c r="F98" s="591"/>
      <c r="G98" s="197"/>
      <c r="H98" s="592"/>
      <c r="I98" s="593">
        <f>SUM(I91:I97)</f>
        <v>343.40000000000003</v>
      </c>
      <c r="J98" s="565"/>
      <c r="K98" s="225">
        <f t="shared" si="23"/>
        <v>1030.2</v>
      </c>
      <c r="L98" s="165">
        <f>SUM(L91:L97)</f>
        <v>1373.6000000000001</v>
      </c>
      <c r="M98" s="145"/>
      <c r="N98" s="145"/>
      <c r="O98" s="145"/>
    </row>
    <row r="99" spans="1:15">
      <c r="A99" s="171"/>
      <c r="B99" s="171"/>
      <c r="C99" s="240"/>
      <c r="D99" s="240"/>
      <c r="E99" s="234"/>
      <c r="F99" s="243"/>
      <c r="G99" s="565"/>
      <c r="H99" s="565"/>
      <c r="I99" s="565"/>
      <c r="J99" s="565"/>
      <c r="K99" s="197"/>
      <c r="L99" s="145"/>
      <c r="M99" s="145"/>
      <c r="N99" s="145"/>
      <c r="O99" s="145"/>
    </row>
    <row r="100" spans="1:15">
      <c r="A100" s="171"/>
      <c r="B100" s="171"/>
      <c r="C100" s="240"/>
      <c r="D100" s="240"/>
      <c r="E100" s="234"/>
      <c r="F100" s="243"/>
      <c r="G100" s="565"/>
      <c r="H100" s="565"/>
      <c r="I100" s="565"/>
      <c r="J100" s="565"/>
      <c r="K100" s="197"/>
      <c r="L100" s="145"/>
      <c r="M100" s="145"/>
      <c r="N100" s="145"/>
      <c r="O100" s="145"/>
    </row>
    <row r="101" spans="1:15">
      <c r="A101" s="647" t="s">
        <v>516</v>
      </c>
      <c r="B101" s="577"/>
      <c r="C101" s="873" t="s">
        <v>717</v>
      </c>
      <c r="D101" s="873"/>
      <c r="E101" s="238"/>
      <c r="F101" s="234"/>
      <c r="G101" s="577"/>
      <c r="H101" s="594"/>
      <c r="I101" s="559"/>
      <c r="J101" s="559"/>
      <c r="K101" s="559"/>
      <c r="L101" s="145"/>
      <c r="M101" s="145"/>
      <c r="N101" s="145"/>
      <c r="O101" s="145"/>
    </row>
    <row r="102" spans="1:15" ht="25.5">
      <c r="A102" s="159" t="s">
        <v>305</v>
      </c>
      <c r="B102" s="159" t="s">
        <v>306</v>
      </c>
      <c r="C102" s="159" t="s">
        <v>307</v>
      </c>
      <c r="D102" s="159" t="s">
        <v>308</v>
      </c>
      <c r="E102" s="220" t="s">
        <v>547</v>
      </c>
      <c r="F102" s="220" t="s">
        <v>548</v>
      </c>
      <c r="G102" s="547" t="s">
        <v>225</v>
      </c>
      <c r="H102" s="221" t="s">
        <v>204</v>
      </c>
      <c r="I102" s="540" t="s">
        <v>207</v>
      </c>
      <c r="J102" s="222" t="s">
        <v>363</v>
      </c>
      <c r="K102" s="545" t="s">
        <v>226</v>
      </c>
      <c r="L102" s="220" t="s">
        <v>556</v>
      </c>
      <c r="M102" s="145"/>
      <c r="N102" s="145"/>
      <c r="O102" s="145"/>
    </row>
    <row r="103" spans="1:15" ht="25.5">
      <c r="A103" s="158">
        <v>1</v>
      </c>
      <c r="B103" s="158" t="s">
        <v>468</v>
      </c>
      <c r="C103" s="159">
        <v>400</v>
      </c>
      <c r="D103" s="159" t="s">
        <v>92</v>
      </c>
      <c r="E103" s="223">
        <v>100</v>
      </c>
      <c r="F103" s="159">
        <v>0.43</v>
      </c>
      <c r="G103" s="225">
        <f>E103*F103</f>
        <v>43</v>
      </c>
      <c r="H103" s="522"/>
      <c r="I103" s="553">
        <f>F103*H103</f>
        <v>0</v>
      </c>
      <c r="J103" s="165">
        <f>C103-H103</f>
        <v>400</v>
      </c>
      <c r="K103" s="225">
        <f>L103-I103</f>
        <v>172</v>
      </c>
      <c r="L103" s="165">
        <f>C103*F103</f>
        <v>172</v>
      </c>
      <c r="M103" s="145"/>
      <c r="N103" s="145"/>
      <c r="O103" s="145"/>
    </row>
    <row r="104" spans="1:15">
      <c r="A104" s="171"/>
      <c r="B104" s="171"/>
      <c r="C104" s="171"/>
      <c r="D104" s="171"/>
      <c r="E104" s="234"/>
      <c r="F104" s="595"/>
      <c r="G104" s="197"/>
      <c r="H104" s="559"/>
      <c r="I104" s="559"/>
      <c r="J104" s="559"/>
      <c r="K104" s="197"/>
      <c r="L104" s="596">
        <f>SUM(L103)</f>
        <v>172</v>
      </c>
      <c r="M104" s="597" t="s">
        <v>326</v>
      </c>
      <c r="N104" s="145"/>
      <c r="O104" s="145"/>
    </row>
    <row r="105" spans="1:15">
      <c r="A105" s="171"/>
      <c r="B105" s="171"/>
      <c r="C105" s="171"/>
      <c r="D105" s="171"/>
      <c r="E105" s="234"/>
      <c r="F105" s="572"/>
      <c r="G105" s="565"/>
      <c r="H105" s="559"/>
      <c r="I105" s="559"/>
      <c r="J105" s="559"/>
      <c r="K105" s="197"/>
      <c r="L105" s="145"/>
      <c r="M105" s="145"/>
      <c r="N105" s="145"/>
      <c r="O105" s="145"/>
    </row>
    <row r="106" spans="1:15">
      <c r="A106" s="171"/>
      <c r="B106" s="171"/>
      <c r="C106" s="171"/>
      <c r="D106" s="171"/>
      <c r="E106" s="234"/>
      <c r="F106" s="572"/>
      <c r="G106" s="565"/>
      <c r="H106" s="559"/>
      <c r="I106" s="559"/>
      <c r="J106" s="559"/>
      <c r="K106" s="197"/>
      <c r="L106" s="145"/>
      <c r="M106" s="145"/>
      <c r="N106" s="145"/>
      <c r="O106" s="145"/>
    </row>
    <row r="107" spans="1:15" ht="25.5">
      <c r="A107" s="647" t="s">
        <v>517</v>
      </c>
      <c r="B107" s="577"/>
      <c r="C107" s="577"/>
      <c r="D107" s="577"/>
      <c r="E107" s="570"/>
      <c r="F107" s="197"/>
      <c r="G107" s="197"/>
      <c r="H107" s="559"/>
      <c r="I107" s="559"/>
      <c r="J107" s="598" t="s">
        <v>714</v>
      </c>
      <c r="K107" s="599"/>
      <c r="L107" s="145"/>
      <c r="M107" s="145"/>
      <c r="N107" s="145"/>
      <c r="O107" s="145"/>
    </row>
    <row r="108" spans="1:15" ht="25.5">
      <c r="A108" s="159" t="s">
        <v>305</v>
      </c>
      <c r="B108" s="159" t="s">
        <v>306</v>
      </c>
      <c r="C108" s="159" t="s">
        <v>307</v>
      </c>
      <c r="D108" s="159" t="s">
        <v>308</v>
      </c>
      <c r="E108" s="220" t="s">
        <v>547</v>
      </c>
      <c r="F108" s="220" t="s">
        <v>548</v>
      </c>
      <c r="G108" s="547" t="s">
        <v>225</v>
      </c>
      <c r="H108" s="221" t="s">
        <v>204</v>
      </c>
      <c r="I108" s="540" t="s">
        <v>207</v>
      </c>
      <c r="J108" s="222" t="s">
        <v>363</v>
      </c>
      <c r="K108" s="545" t="s">
        <v>226</v>
      </c>
      <c r="L108" s="220" t="s">
        <v>556</v>
      </c>
      <c r="M108" s="145"/>
      <c r="N108" s="145"/>
      <c r="O108" s="145"/>
    </row>
    <row r="109" spans="1:15" ht="38.25">
      <c r="A109" s="158">
        <v>1</v>
      </c>
      <c r="B109" s="650" t="s">
        <v>334</v>
      </c>
      <c r="C109" s="159">
        <v>50</v>
      </c>
      <c r="D109" s="651" t="s">
        <v>240</v>
      </c>
      <c r="E109" s="223">
        <v>10</v>
      </c>
      <c r="F109" s="158">
        <v>5.88</v>
      </c>
      <c r="G109" s="648">
        <f>E109*F109</f>
        <v>58.8</v>
      </c>
      <c r="H109" s="522">
        <v>30</v>
      </c>
      <c r="I109" s="649">
        <f>F109*H109</f>
        <v>176.4</v>
      </c>
      <c r="J109" s="646">
        <f>C109-H109</f>
        <v>20</v>
      </c>
      <c r="K109" s="225">
        <f>L109-I109</f>
        <v>117.6</v>
      </c>
      <c r="L109" s="165">
        <f>C109*F109</f>
        <v>294</v>
      </c>
      <c r="M109" s="145"/>
      <c r="N109" s="145"/>
      <c r="O109" s="145"/>
    </row>
    <row r="110" spans="1:15" ht="51">
      <c r="A110" s="159">
        <v>2</v>
      </c>
      <c r="B110" s="170" t="s">
        <v>335</v>
      </c>
      <c r="C110" s="159">
        <v>300</v>
      </c>
      <c r="D110" s="652" t="s">
        <v>240</v>
      </c>
      <c r="E110" s="223">
        <v>20</v>
      </c>
      <c r="F110" s="158">
        <v>5.62</v>
      </c>
      <c r="G110" s="648">
        <f>E110*F110</f>
        <v>112.4</v>
      </c>
      <c r="H110" s="522">
        <v>270</v>
      </c>
      <c r="I110" s="649">
        <f>F110*H110</f>
        <v>1517.4</v>
      </c>
      <c r="J110" s="646">
        <f>C110-H110</f>
        <v>30</v>
      </c>
      <c r="K110" s="225">
        <f>L110-I110</f>
        <v>168.59999999999991</v>
      </c>
      <c r="L110" s="165">
        <f>C110*F110</f>
        <v>1686</v>
      </c>
      <c r="M110" s="145"/>
      <c r="N110" s="145"/>
      <c r="O110" s="145"/>
    </row>
    <row r="111" spans="1:15" ht="25.5">
      <c r="A111" s="159">
        <v>3</v>
      </c>
      <c r="B111" s="170" t="s">
        <v>336</v>
      </c>
      <c r="C111" s="159">
        <v>100</v>
      </c>
      <c r="D111" s="652" t="s">
        <v>18</v>
      </c>
      <c r="E111" s="223">
        <v>50</v>
      </c>
      <c r="F111" s="158">
        <v>1.35</v>
      </c>
      <c r="G111" s="648">
        <f>E111*F111</f>
        <v>67.5</v>
      </c>
      <c r="H111" s="522">
        <v>50</v>
      </c>
      <c r="I111" s="649">
        <f>F111*H111</f>
        <v>67.5</v>
      </c>
      <c r="J111" s="646">
        <f>C111-H111</f>
        <v>50</v>
      </c>
      <c r="K111" s="225">
        <f>L111-I111</f>
        <v>67.5</v>
      </c>
      <c r="L111" s="165">
        <f>C111*F111</f>
        <v>135</v>
      </c>
      <c r="M111" s="145"/>
      <c r="N111" s="145"/>
      <c r="O111" s="145"/>
    </row>
    <row r="112" spans="1:15">
      <c r="A112" s="171"/>
      <c r="B112" s="171"/>
      <c r="C112" s="159">
        <f>SUM(C109:C111)</f>
        <v>450</v>
      </c>
      <c r="D112" s="171"/>
      <c r="E112" s="526"/>
      <c r="F112" s="197"/>
      <c r="G112" s="197"/>
      <c r="H112" s="522">
        <f>SUM(H109:H111)</f>
        <v>350</v>
      </c>
      <c r="I112" s="566">
        <f>SUM(I109:I111)</f>
        <v>1761.3000000000002</v>
      </c>
      <c r="J112" s="645">
        <f>SUM(J109:J111)</f>
        <v>100</v>
      </c>
      <c r="K112" s="646">
        <f>L112-I112</f>
        <v>353.69999999999982</v>
      </c>
      <c r="L112" s="600">
        <f>SUM(L109:L111)</f>
        <v>2115</v>
      </c>
      <c r="M112" s="601" t="s">
        <v>326</v>
      </c>
      <c r="N112" s="145"/>
      <c r="O112" s="145"/>
    </row>
    <row r="113" spans="1:16">
      <c r="A113" s="171"/>
      <c r="B113" s="171"/>
      <c r="C113" s="171"/>
      <c r="D113" s="171"/>
      <c r="E113" s="526"/>
      <c r="F113" s="573"/>
      <c r="G113" s="559"/>
      <c r="H113" s="559"/>
      <c r="I113" s="559"/>
      <c r="J113" s="559"/>
      <c r="K113" s="197"/>
      <c r="L113" s="145"/>
      <c r="M113" s="145"/>
      <c r="N113" s="145"/>
      <c r="O113" s="145"/>
    </row>
    <row r="114" spans="1:16">
      <c r="A114" s="171"/>
      <c r="B114" s="171"/>
      <c r="C114" s="171"/>
      <c r="D114" s="171"/>
      <c r="E114" s="526"/>
      <c r="F114" s="573"/>
      <c r="G114" s="559"/>
      <c r="H114" s="559"/>
      <c r="I114" s="559"/>
      <c r="J114" s="559"/>
      <c r="K114" s="197"/>
      <c r="L114" s="145"/>
      <c r="M114" s="145"/>
      <c r="N114" s="145"/>
      <c r="O114" s="145"/>
    </row>
    <row r="115" spans="1:16">
      <c r="A115" s="647" t="s">
        <v>518</v>
      </c>
      <c r="B115" s="577"/>
      <c r="C115" s="577"/>
      <c r="D115" s="577"/>
      <c r="E115" s="570"/>
      <c r="F115" s="577"/>
      <c r="G115" s="577"/>
      <c r="H115" s="577"/>
      <c r="I115" s="602" t="s">
        <v>715</v>
      </c>
      <c r="J115" s="559"/>
      <c r="K115" s="559"/>
      <c r="L115" s="145"/>
      <c r="M115" s="145"/>
      <c r="N115" s="145"/>
      <c r="O115" s="145"/>
    </row>
    <row r="116" spans="1:16" ht="25.5">
      <c r="A116" s="159" t="s">
        <v>305</v>
      </c>
      <c r="B116" s="159" t="s">
        <v>306</v>
      </c>
      <c r="C116" s="159" t="s">
        <v>307</v>
      </c>
      <c r="D116" s="159" t="s">
        <v>308</v>
      </c>
      <c r="E116" s="220" t="s">
        <v>547</v>
      </c>
      <c r="F116" s="220" t="s">
        <v>548</v>
      </c>
      <c r="G116" s="547" t="s">
        <v>225</v>
      </c>
      <c r="H116" s="221" t="s">
        <v>204</v>
      </c>
      <c r="I116" s="540" t="s">
        <v>207</v>
      </c>
      <c r="J116" s="222" t="s">
        <v>363</v>
      </c>
      <c r="K116" s="545" t="s">
        <v>226</v>
      </c>
      <c r="L116" s="220" t="s">
        <v>556</v>
      </c>
      <c r="M116" s="145"/>
      <c r="N116" s="145"/>
      <c r="O116" s="145"/>
    </row>
    <row r="117" spans="1:16" ht="51">
      <c r="A117" s="159">
        <v>1</v>
      </c>
      <c r="B117" s="159" t="s">
        <v>337</v>
      </c>
      <c r="C117" s="159">
        <v>1</v>
      </c>
      <c r="D117" s="159" t="s">
        <v>31</v>
      </c>
      <c r="E117" s="524">
        <v>1</v>
      </c>
      <c r="F117" s="158">
        <v>398.52</v>
      </c>
      <c r="G117" s="225">
        <f t="shared" ref="G117:G123" si="26">E117*F117</f>
        <v>398.52</v>
      </c>
      <c r="H117" s="522">
        <v>1</v>
      </c>
      <c r="I117" s="165">
        <f t="shared" ref="I117:I123" si="27">F117*H117</f>
        <v>398.52</v>
      </c>
      <c r="J117" s="165">
        <f>C117-H117</f>
        <v>0</v>
      </c>
      <c r="K117" s="225">
        <f t="shared" ref="K117:K124" si="28">L117-I117</f>
        <v>0</v>
      </c>
      <c r="L117" s="165">
        <f>C117*F117</f>
        <v>398.52</v>
      </c>
      <c r="M117" s="145"/>
      <c r="N117" s="145"/>
      <c r="O117" s="145"/>
    </row>
    <row r="118" spans="1:16" ht="25.5">
      <c r="A118" s="159">
        <v>2</v>
      </c>
      <c r="B118" s="603" t="s">
        <v>431</v>
      </c>
      <c r="C118" s="159">
        <v>1</v>
      </c>
      <c r="D118" s="159" t="s">
        <v>31</v>
      </c>
      <c r="E118" s="524">
        <v>1</v>
      </c>
      <c r="F118" s="158">
        <v>237.6</v>
      </c>
      <c r="G118" s="225">
        <f t="shared" si="26"/>
        <v>237.6</v>
      </c>
      <c r="H118" s="522"/>
      <c r="I118" s="165">
        <f t="shared" si="27"/>
        <v>0</v>
      </c>
      <c r="J118" s="165">
        <f>C118-H118</f>
        <v>1</v>
      </c>
      <c r="K118" s="225">
        <f t="shared" si="28"/>
        <v>237.6</v>
      </c>
      <c r="L118" s="165">
        <f>C118*F118</f>
        <v>237.6</v>
      </c>
      <c r="M118" s="145"/>
      <c r="N118" s="145"/>
      <c r="O118" s="145"/>
    </row>
    <row r="119" spans="1:16">
      <c r="A119" s="159">
        <v>3</v>
      </c>
      <c r="B119" s="159" t="s">
        <v>338</v>
      </c>
      <c r="C119" s="159" t="s">
        <v>429</v>
      </c>
      <c r="D119" s="159" t="s">
        <v>429</v>
      </c>
      <c r="E119" s="524"/>
      <c r="F119" s="158"/>
      <c r="G119" s="225">
        <f t="shared" si="26"/>
        <v>0</v>
      </c>
      <c r="H119" s="522"/>
      <c r="I119" s="165">
        <f>F119*H119</f>
        <v>0</v>
      </c>
      <c r="J119" s="165"/>
      <c r="K119" s="225">
        <f t="shared" si="28"/>
        <v>0</v>
      </c>
      <c r="L119" s="165"/>
      <c r="M119" s="145"/>
      <c r="N119" s="145"/>
      <c r="O119" s="145"/>
    </row>
    <row r="120" spans="1:16">
      <c r="A120" s="159">
        <v>4</v>
      </c>
      <c r="B120" s="604" t="s">
        <v>432</v>
      </c>
      <c r="C120" s="159">
        <v>1</v>
      </c>
      <c r="D120" s="159" t="s">
        <v>31</v>
      </c>
      <c r="E120" s="524">
        <v>1</v>
      </c>
      <c r="F120" s="158">
        <v>213.84</v>
      </c>
      <c r="G120" s="225">
        <f t="shared" si="26"/>
        <v>213.84</v>
      </c>
      <c r="H120" s="522"/>
      <c r="I120" s="165">
        <f t="shared" si="27"/>
        <v>0</v>
      </c>
      <c r="J120" s="165">
        <f>C120-H120</f>
        <v>1</v>
      </c>
      <c r="K120" s="225">
        <f t="shared" si="28"/>
        <v>213.84</v>
      </c>
      <c r="L120" s="165">
        <f>C120*F120</f>
        <v>213.84</v>
      </c>
      <c r="M120" s="145"/>
      <c r="N120" s="145"/>
      <c r="O120" s="145"/>
    </row>
    <row r="121" spans="1:16">
      <c r="A121" s="159">
        <v>5</v>
      </c>
      <c r="B121" s="159" t="s">
        <v>339</v>
      </c>
      <c r="C121" s="159" t="s">
        <v>429</v>
      </c>
      <c r="D121" s="159" t="s">
        <v>429</v>
      </c>
      <c r="E121" s="524"/>
      <c r="F121" s="158"/>
      <c r="G121" s="225">
        <f t="shared" si="26"/>
        <v>0</v>
      </c>
      <c r="H121" s="522"/>
      <c r="I121" s="165">
        <f t="shared" si="27"/>
        <v>0</v>
      </c>
      <c r="J121" s="165"/>
      <c r="K121" s="225">
        <f t="shared" si="28"/>
        <v>0</v>
      </c>
      <c r="L121" s="165"/>
      <c r="M121" s="145"/>
      <c r="N121" s="145"/>
      <c r="O121" s="145"/>
    </row>
    <row r="122" spans="1:16">
      <c r="A122" s="159">
        <v>6</v>
      </c>
      <c r="B122" s="159" t="s">
        <v>340</v>
      </c>
      <c r="C122" s="159">
        <v>1</v>
      </c>
      <c r="D122" s="159" t="s">
        <v>31</v>
      </c>
      <c r="E122" s="524">
        <v>1</v>
      </c>
      <c r="F122" s="158">
        <v>213.84</v>
      </c>
      <c r="G122" s="225">
        <f t="shared" si="26"/>
        <v>213.84</v>
      </c>
      <c r="H122" s="522"/>
      <c r="I122" s="165">
        <f t="shared" si="27"/>
        <v>0</v>
      </c>
      <c r="J122" s="165">
        <f>C122-H122</f>
        <v>1</v>
      </c>
      <c r="K122" s="225">
        <f t="shared" si="28"/>
        <v>213.84</v>
      </c>
      <c r="L122" s="165">
        <f>C122*F122</f>
        <v>213.84</v>
      </c>
      <c r="M122" s="145"/>
      <c r="N122" s="145"/>
      <c r="O122" s="145"/>
    </row>
    <row r="123" spans="1:16">
      <c r="A123" s="159">
        <v>7</v>
      </c>
      <c r="B123" s="159" t="s">
        <v>341</v>
      </c>
      <c r="C123" s="159">
        <v>1</v>
      </c>
      <c r="D123" s="159" t="s">
        <v>31</v>
      </c>
      <c r="E123" s="524">
        <v>1</v>
      </c>
      <c r="F123" s="159">
        <v>213.84</v>
      </c>
      <c r="G123" s="225">
        <f t="shared" si="26"/>
        <v>213.84</v>
      </c>
      <c r="H123" s="522"/>
      <c r="I123" s="165">
        <f t="shared" si="27"/>
        <v>0</v>
      </c>
      <c r="J123" s="165">
        <f>C123-H123</f>
        <v>1</v>
      </c>
      <c r="K123" s="225">
        <f t="shared" si="28"/>
        <v>213.84</v>
      </c>
      <c r="L123" s="165">
        <f>C123*F123</f>
        <v>213.84</v>
      </c>
      <c r="M123" s="145"/>
      <c r="N123" s="145"/>
      <c r="O123" s="145"/>
    </row>
    <row r="124" spans="1:16">
      <c r="A124" s="559"/>
      <c r="B124" s="559"/>
      <c r="C124" s="559"/>
      <c r="D124" s="559"/>
      <c r="E124" s="559"/>
      <c r="F124" s="197"/>
      <c r="G124" s="197"/>
      <c r="H124" s="559"/>
      <c r="I124" s="566">
        <f>SUM(I117:I123)</f>
        <v>398.52</v>
      </c>
      <c r="J124" s="559"/>
      <c r="K124" s="225">
        <f t="shared" si="28"/>
        <v>879.11999999999989</v>
      </c>
      <c r="L124" s="605">
        <f>SUM(L117:L123)</f>
        <v>1277.6399999999999</v>
      </c>
      <c r="M124" s="556" t="s">
        <v>326</v>
      </c>
      <c r="N124" s="574"/>
      <c r="O124" s="574"/>
      <c r="P124" s="17"/>
    </row>
    <row r="125" spans="1:16">
      <c r="A125" s="559"/>
      <c r="B125" s="559"/>
      <c r="C125" s="559"/>
      <c r="D125" s="559"/>
      <c r="E125" s="559"/>
      <c r="F125" s="572"/>
      <c r="G125" s="559"/>
      <c r="H125" s="559"/>
      <c r="I125" s="559"/>
      <c r="J125" s="559"/>
      <c r="K125" s="197"/>
      <c r="L125" s="145"/>
      <c r="M125" s="574"/>
      <c r="N125" s="574"/>
      <c r="O125" s="574"/>
      <c r="P125" s="17"/>
    </row>
    <row r="126" spans="1:16" s="85" customFormat="1">
      <c r="A126" s="647" t="s">
        <v>519</v>
      </c>
      <c r="B126" s="577"/>
      <c r="C126" s="577"/>
      <c r="D126" s="577"/>
      <c r="E126" s="606"/>
      <c r="F126" s="607" t="s">
        <v>639</v>
      </c>
      <c r="G126" s="608"/>
      <c r="H126" s="526"/>
      <c r="I126" s="526"/>
      <c r="J126" s="526"/>
      <c r="K126" s="526"/>
      <c r="L126" s="609"/>
      <c r="M126" s="609"/>
      <c r="N126" s="609"/>
      <c r="O126" s="609"/>
      <c r="P126" s="88"/>
    </row>
    <row r="127" spans="1:16" s="85" customFormat="1" ht="25.5">
      <c r="A127" s="159" t="s">
        <v>305</v>
      </c>
      <c r="B127" s="159" t="s">
        <v>306</v>
      </c>
      <c r="C127" s="159" t="s">
        <v>307</v>
      </c>
      <c r="D127" s="159" t="s">
        <v>308</v>
      </c>
      <c r="E127" s="220" t="s">
        <v>547</v>
      </c>
      <c r="F127" s="220" t="s">
        <v>548</v>
      </c>
      <c r="G127" s="547" t="s">
        <v>225</v>
      </c>
      <c r="H127" s="221" t="s">
        <v>204</v>
      </c>
      <c r="I127" s="540" t="s">
        <v>207</v>
      </c>
      <c r="J127" s="222" t="s">
        <v>363</v>
      </c>
      <c r="K127" s="545" t="s">
        <v>226</v>
      </c>
      <c r="L127" s="220" t="s">
        <v>556</v>
      </c>
      <c r="M127" s="609"/>
      <c r="N127" s="609"/>
      <c r="O127" s="609"/>
      <c r="P127" s="88"/>
    </row>
    <row r="128" spans="1:16" s="85" customFormat="1" ht="51">
      <c r="A128" s="158">
        <v>1</v>
      </c>
      <c r="B128" s="158" t="s">
        <v>342</v>
      </c>
      <c r="C128" s="158">
        <v>2000</v>
      </c>
      <c r="D128" s="158" t="s">
        <v>18</v>
      </c>
      <c r="E128" s="223">
        <v>5</v>
      </c>
      <c r="F128" s="525">
        <v>0.13</v>
      </c>
      <c r="G128" s="225">
        <f>E128*F128</f>
        <v>0.65</v>
      </c>
      <c r="H128" s="244">
        <v>1000</v>
      </c>
      <c r="I128" s="223">
        <f t="shared" ref="I128:I137" si="29">F128*H128</f>
        <v>130</v>
      </c>
      <c r="J128" s="223">
        <f t="shared" ref="J128:J137" si="30">C128-H128</f>
        <v>1000</v>
      </c>
      <c r="K128" s="225">
        <f t="shared" ref="K128:K138" si="31">L128-I128</f>
        <v>130</v>
      </c>
      <c r="L128" s="223">
        <f t="shared" ref="L128:L137" si="32">C128*F128</f>
        <v>260</v>
      </c>
      <c r="M128" s="609"/>
      <c r="N128" s="609"/>
      <c r="O128" s="609"/>
      <c r="P128" s="88"/>
    </row>
    <row r="129" spans="1:16" s="85" customFormat="1" ht="25.5">
      <c r="A129" s="159">
        <v>2</v>
      </c>
      <c r="B129" s="159" t="s">
        <v>343</v>
      </c>
      <c r="C129" s="159">
        <v>8000</v>
      </c>
      <c r="D129" s="159" t="s">
        <v>18</v>
      </c>
      <c r="E129" s="223">
        <v>200</v>
      </c>
      <c r="F129" s="525">
        <v>0.16</v>
      </c>
      <c r="G129" s="225">
        <f t="shared" ref="G129:G137" si="33">E129*F129</f>
        <v>32</v>
      </c>
      <c r="H129" s="244">
        <v>10400</v>
      </c>
      <c r="I129" s="223">
        <f t="shared" si="29"/>
        <v>1664</v>
      </c>
      <c r="J129" s="223">
        <f t="shared" si="30"/>
        <v>-2400</v>
      </c>
      <c r="K129" s="225">
        <f t="shared" si="31"/>
        <v>-384</v>
      </c>
      <c r="L129" s="223">
        <f t="shared" si="32"/>
        <v>1280</v>
      </c>
      <c r="M129" s="609"/>
      <c r="N129" s="609"/>
      <c r="O129" s="609"/>
      <c r="P129" s="88"/>
    </row>
    <row r="130" spans="1:16" s="85" customFormat="1" ht="51">
      <c r="A130" s="159">
        <v>3</v>
      </c>
      <c r="B130" s="159" t="s">
        <v>344</v>
      </c>
      <c r="C130" s="159">
        <v>8000</v>
      </c>
      <c r="D130" s="159" t="s">
        <v>18</v>
      </c>
      <c r="E130" s="223">
        <v>200</v>
      </c>
      <c r="F130" s="525">
        <v>0.21</v>
      </c>
      <c r="G130" s="225">
        <f t="shared" si="33"/>
        <v>42</v>
      </c>
      <c r="H130" s="244">
        <v>3000</v>
      </c>
      <c r="I130" s="223">
        <f t="shared" si="29"/>
        <v>630</v>
      </c>
      <c r="J130" s="223">
        <f t="shared" si="30"/>
        <v>5000</v>
      </c>
      <c r="K130" s="225">
        <f t="shared" si="31"/>
        <v>1050</v>
      </c>
      <c r="L130" s="223">
        <f t="shared" si="32"/>
        <v>1680</v>
      </c>
      <c r="M130" s="609"/>
      <c r="N130" s="609"/>
      <c r="O130" s="123"/>
      <c r="P130" s="88"/>
    </row>
    <row r="131" spans="1:16" s="85" customFormat="1" ht="25.5">
      <c r="A131" s="159">
        <v>4</v>
      </c>
      <c r="B131" s="172" t="s">
        <v>345</v>
      </c>
      <c r="C131" s="172">
        <v>4200</v>
      </c>
      <c r="D131" s="159" t="s">
        <v>18</v>
      </c>
      <c r="E131" s="223">
        <v>600</v>
      </c>
      <c r="F131" s="525">
        <v>0.3</v>
      </c>
      <c r="G131" s="225">
        <f t="shared" si="33"/>
        <v>180</v>
      </c>
      <c r="H131" s="244">
        <v>2400</v>
      </c>
      <c r="I131" s="223">
        <f t="shared" si="29"/>
        <v>720</v>
      </c>
      <c r="J131" s="223">
        <f t="shared" si="30"/>
        <v>1800</v>
      </c>
      <c r="K131" s="225">
        <f t="shared" si="31"/>
        <v>540</v>
      </c>
      <c r="L131" s="223">
        <f t="shared" si="32"/>
        <v>1260</v>
      </c>
      <c r="M131" s="609"/>
      <c r="N131" s="609"/>
      <c r="O131" s="609"/>
      <c r="P131" s="88"/>
    </row>
    <row r="132" spans="1:16" s="85" customFormat="1">
      <c r="A132" s="159">
        <v>5</v>
      </c>
      <c r="B132" s="232" t="s">
        <v>469</v>
      </c>
      <c r="C132" s="232">
        <v>1000</v>
      </c>
      <c r="D132" s="232" t="s">
        <v>18</v>
      </c>
      <c r="E132" s="232"/>
      <c r="F132" s="223">
        <v>0.04</v>
      </c>
      <c r="G132" s="225">
        <f t="shared" si="33"/>
        <v>0</v>
      </c>
      <c r="H132" s="244"/>
      <c r="I132" s="223">
        <f t="shared" si="29"/>
        <v>0</v>
      </c>
      <c r="J132" s="223">
        <f t="shared" si="30"/>
        <v>1000</v>
      </c>
      <c r="K132" s="225">
        <f t="shared" si="31"/>
        <v>40</v>
      </c>
      <c r="L132" s="223">
        <f t="shared" si="32"/>
        <v>40</v>
      </c>
      <c r="M132" s="609"/>
      <c r="N132" s="609"/>
      <c r="O132" s="609"/>
      <c r="P132" s="88"/>
    </row>
    <row r="133" spans="1:16" s="85" customFormat="1" ht="25.5">
      <c r="A133" s="159">
        <v>6</v>
      </c>
      <c r="B133" s="159" t="s">
        <v>346</v>
      </c>
      <c r="C133" s="159">
        <v>200</v>
      </c>
      <c r="D133" s="159" t="s">
        <v>18</v>
      </c>
      <c r="E133" s="223">
        <v>5</v>
      </c>
      <c r="F133" s="525">
        <v>0.11</v>
      </c>
      <c r="G133" s="225">
        <f t="shared" si="33"/>
        <v>0.55000000000000004</v>
      </c>
      <c r="H133" s="244"/>
      <c r="I133" s="223">
        <f t="shared" si="29"/>
        <v>0</v>
      </c>
      <c r="J133" s="223">
        <f t="shared" si="30"/>
        <v>200</v>
      </c>
      <c r="K133" s="225">
        <f t="shared" si="31"/>
        <v>22</v>
      </c>
      <c r="L133" s="223">
        <f t="shared" si="32"/>
        <v>22</v>
      </c>
      <c r="M133" s="609"/>
      <c r="N133" s="609"/>
      <c r="O133" s="609"/>
      <c r="P133" s="88"/>
    </row>
    <row r="134" spans="1:16" s="85" customFormat="1">
      <c r="A134" s="223">
        <v>7</v>
      </c>
      <c r="B134" s="232" t="s">
        <v>459</v>
      </c>
      <c r="C134" s="232">
        <v>250</v>
      </c>
      <c r="D134" s="232" t="s">
        <v>18</v>
      </c>
      <c r="E134" s="527"/>
      <c r="F134" s="527">
        <v>0.21</v>
      </c>
      <c r="G134" s="225">
        <f t="shared" si="33"/>
        <v>0</v>
      </c>
      <c r="H134" s="537"/>
      <c r="I134" s="223">
        <f t="shared" si="29"/>
        <v>0</v>
      </c>
      <c r="J134" s="223">
        <f t="shared" si="30"/>
        <v>250</v>
      </c>
      <c r="K134" s="225">
        <f t="shared" si="31"/>
        <v>52.5</v>
      </c>
      <c r="L134" s="223">
        <f t="shared" si="32"/>
        <v>52.5</v>
      </c>
      <c r="M134" s="609"/>
      <c r="N134" s="609"/>
      <c r="O134" s="609"/>
      <c r="P134" s="88"/>
    </row>
    <row r="135" spans="1:16" s="85" customFormat="1" ht="25.5">
      <c r="A135" s="159">
        <v>8</v>
      </c>
      <c r="B135" s="171" t="s">
        <v>460</v>
      </c>
      <c r="C135" s="233">
        <v>2000</v>
      </c>
      <c r="D135" s="233" t="s">
        <v>18</v>
      </c>
      <c r="E135" s="159">
        <v>20</v>
      </c>
      <c r="F135" s="159">
        <v>0.08</v>
      </c>
      <c r="G135" s="225">
        <f t="shared" si="33"/>
        <v>1.6</v>
      </c>
      <c r="H135" s="244">
        <v>500</v>
      </c>
      <c r="I135" s="223">
        <f t="shared" si="29"/>
        <v>40</v>
      </c>
      <c r="J135" s="223">
        <f t="shared" si="30"/>
        <v>1500</v>
      </c>
      <c r="K135" s="225">
        <f t="shared" si="31"/>
        <v>120</v>
      </c>
      <c r="L135" s="223">
        <f t="shared" si="32"/>
        <v>160</v>
      </c>
      <c r="M135" s="609"/>
      <c r="N135" s="609"/>
      <c r="O135" s="609"/>
      <c r="P135" s="88"/>
    </row>
    <row r="136" spans="1:16" s="85" customFormat="1" ht="25.5">
      <c r="A136" s="159">
        <v>9</v>
      </c>
      <c r="B136" s="159" t="s">
        <v>423</v>
      </c>
      <c r="C136" s="159">
        <v>8</v>
      </c>
      <c r="D136" s="159" t="s">
        <v>18</v>
      </c>
      <c r="E136" s="159">
        <v>1</v>
      </c>
      <c r="F136" s="159">
        <v>9.3000000000000007</v>
      </c>
      <c r="G136" s="225">
        <f t="shared" si="33"/>
        <v>9.3000000000000007</v>
      </c>
      <c r="H136" s="244">
        <v>6</v>
      </c>
      <c r="I136" s="223">
        <f t="shared" si="29"/>
        <v>55.800000000000004</v>
      </c>
      <c r="J136" s="223">
        <f t="shared" si="30"/>
        <v>2</v>
      </c>
      <c r="K136" s="225">
        <f t="shared" si="31"/>
        <v>18.600000000000001</v>
      </c>
      <c r="L136" s="223">
        <f t="shared" si="32"/>
        <v>74.400000000000006</v>
      </c>
      <c r="M136" s="609"/>
      <c r="N136" s="609"/>
      <c r="O136" s="609"/>
      <c r="P136" s="88"/>
    </row>
    <row r="137" spans="1:16" s="85" customFormat="1" ht="25.5">
      <c r="A137" s="159">
        <v>10</v>
      </c>
      <c r="B137" s="159" t="s">
        <v>424</v>
      </c>
      <c r="C137" s="159">
        <v>2</v>
      </c>
      <c r="D137" s="159" t="s">
        <v>18</v>
      </c>
      <c r="E137" s="159">
        <v>1</v>
      </c>
      <c r="F137" s="159">
        <v>9.3000000000000007</v>
      </c>
      <c r="G137" s="225">
        <f t="shared" si="33"/>
        <v>9.3000000000000007</v>
      </c>
      <c r="H137" s="244"/>
      <c r="I137" s="223">
        <f t="shared" si="29"/>
        <v>0</v>
      </c>
      <c r="J137" s="223">
        <f t="shared" si="30"/>
        <v>2</v>
      </c>
      <c r="K137" s="225">
        <f t="shared" si="31"/>
        <v>18.600000000000001</v>
      </c>
      <c r="L137" s="223">
        <f t="shared" si="32"/>
        <v>18.600000000000001</v>
      </c>
      <c r="M137" s="609"/>
      <c r="N137" s="609"/>
      <c r="O137" s="609"/>
      <c r="P137" s="88"/>
    </row>
    <row r="138" spans="1:16" s="85" customFormat="1">
      <c r="A138" s="234"/>
      <c r="B138" s="238"/>
      <c r="C138" s="171">
        <f>SUM(C128:C137)</f>
        <v>25660</v>
      </c>
      <c r="D138" s="171"/>
      <c r="E138" s="234"/>
      <c r="F138" s="610"/>
      <c r="G138" s="610"/>
      <c r="H138" s="526"/>
      <c r="I138" s="611">
        <f>SUM(I128:I137)</f>
        <v>3239.8</v>
      </c>
      <c r="J138" s="526"/>
      <c r="K138" s="225">
        <f t="shared" si="31"/>
        <v>1607.6999999999998</v>
      </c>
      <c r="L138" s="612">
        <f>SUM(L128:L137)</f>
        <v>4847.5</v>
      </c>
      <c r="M138" s="613" t="s">
        <v>326</v>
      </c>
      <c r="N138" s="609"/>
      <c r="O138" s="609"/>
      <c r="P138" s="88"/>
    </row>
    <row r="139" spans="1:16" s="85" customFormat="1">
      <c r="A139" s="647" t="s">
        <v>520</v>
      </c>
      <c r="B139" s="577"/>
      <c r="C139" s="577"/>
      <c r="D139" s="577"/>
      <c r="E139" s="606"/>
      <c r="F139" s="577"/>
      <c r="G139" s="234"/>
      <c r="H139" s="526"/>
      <c r="I139" s="526"/>
      <c r="J139" s="526"/>
      <c r="K139" s="526"/>
      <c r="L139" s="609"/>
      <c r="M139" s="609"/>
      <c r="N139" s="609"/>
      <c r="O139" s="609"/>
      <c r="P139" s="88"/>
    </row>
    <row r="140" spans="1:16" s="85" customFormat="1" ht="25.5">
      <c r="A140" s="159" t="s">
        <v>305</v>
      </c>
      <c r="B140" s="159" t="s">
        <v>306</v>
      </c>
      <c r="C140" s="159" t="s">
        <v>307</v>
      </c>
      <c r="D140" s="159" t="s">
        <v>308</v>
      </c>
      <c r="E140" s="220" t="s">
        <v>547</v>
      </c>
      <c r="F140" s="220" t="s">
        <v>548</v>
      </c>
      <c r="G140" s="547" t="s">
        <v>225</v>
      </c>
      <c r="H140" s="221" t="s">
        <v>204</v>
      </c>
      <c r="I140" s="540" t="s">
        <v>207</v>
      </c>
      <c r="J140" s="222" t="s">
        <v>363</v>
      </c>
      <c r="K140" s="545" t="s">
        <v>226</v>
      </c>
      <c r="L140" s="220" t="s">
        <v>556</v>
      </c>
      <c r="M140" s="610"/>
      <c r="N140" s="609"/>
      <c r="O140" s="614" t="s">
        <v>721</v>
      </c>
      <c r="P140" s="88"/>
    </row>
    <row r="141" spans="1:16" s="85" customFormat="1">
      <c r="A141" s="158">
        <v>1</v>
      </c>
      <c r="B141" s="158" t="s">
        <v>347</v>
      </c>
      <c r="C141" s="158">
        <v>4</v>
      </c>
      <c r="D141" s="158" t="s">
        <v>152</v>
      </c>
      <c r="E141" s="223"/>
      <c r="F141" s="525">
        <v>142.71</v>
      </c>
      <c r="G141" s="225">
        <f>E141*F141</f>
        <v>0</v>
      </c>
      <c r="H141" s="244">
        <v>4</v>
      </c>
      <c r="I141" s="223">
        <f t="shared" ref="I141:I153" si="34">F141*H141</f>
        <v>570.84</v>
      </c>
      <c r="J141" s="223">
        <f t="shared" ref="J141:J153" si="35">C141-H141</f>
        <v>0</v>
      </c>
      <c r="K141" s="225">
        <f t="shared" ref="K141:K154" si="36">L141-I141</f>
        <v>0</v>
      </c>
      <c r="L141" s="223">
        <f t="shared" ref="L141:L153" si="37">C141*F141</f>
        <v>570.84</v>
      </c>
      <c r="M141" s="610"/>
      <c r="N141" s="615" t="s">
        <v>720</v>
      </c>
      <c r="O141" s="615">
        <f>SUM(L141:L144)</f>
        <v>3481.5199999999995</v>
      </c>
      <c r="P141" s="88"/>
    </row>
    <row r="142" spans="1:16" s="85" customFormat="1">
      <c r="A142" s="159">
        <v>2</v>
      </c>
      <c r="B142" s="159" t="s">
        <v>348</v>
      </c>
      <c r="C142" s="159">
        <v>4</v>
      </c>
      <c r="D142" s="159" t="s">
        <v>152</v>
      </c>
      <c r="E142" s="223"/>
      <c r="F142" s="525">
        <v>164.06</v>
      </c>
      <c r="G142" s="225">
        <f t="shared" ref="G142:G153" si="38">E142*F142</f>
        <v>0</v>
      </c>
      <c r="H142" s="244">
        <v>4</v>
      </c>
      <c r="I142" s="223">
        <f t="shared" si="34"/>
        <v>656.24</v>
      </c>
      <c r="J142" s="223">
        <f t="shared" si="35"/>
        <v>0</v>
      </c>
      <c r="K142" s="225">
        <f t="shared" si="36"/>
        <v>0</v>
      </c>
      <c r="L142" s="223">
        <f t="shared" si="37"/>
        <v>656.24</v>
      </c>
      <c r="M142" s="610"/>
      <c r="N142" s="615" t="s">
        <v>720</v>
      </c>
      <c r="O142" s="609"/>
      <c r="P142" s="88"/>
    </row>
    <row r="143" spans="1:16" s="85" customFormat="1">
      <c r="A143" s="159">
        <v>3</v>
      </c>
      <c r="B143" s="159" t="s">
        <v>349</v>
      </c>
      <c r="C143" s="159">
        <v>8</v>
      </c>
      <c r="D143" s="159" t="s">
        <v>152</v>
      </c>
      <c r="E143" s="223"/>
      <c r="F143" s="525">
        <v>151.41999999999999</v>
      </c>
      <c r="G143" s="225">
        <f t="shared" si="38"/>
        <v>0</v>
      </c>
      <c r="H143" s="244">
        <v>4</v>
      </c>
      <c r="I143" s="223">
        <f t="shared" si="34"/>
        <v>605.67999999999995</v>
      </c>
      <c r="J143" s="223">
        <f t="shared" si="35"/>
        <v>4</v>
      </c>
      <c r="K143" s="225">
        <f t="shared" si="36"/>
        <v>605.67999999999995</v>
      </c>
      <c r="L143" s="223">
        <f t="shared" si="37"/>
        <v>1211.3599999999999</v>
      </c>
      <c r="M143" s="610"/>
      <c r="N143" s="615" t="s">
        <v>720</v>
      </c>
      <c r="O143" s="610"/>
    </row>
    <row r="144" spans="1:16" s="85" customFormat="1">
      <c r="A144" s="159">
        <v>4</v>
      </c>
      <c r="B144" s="159" t="s">
        <v>350</v>
      </c>
      <c r="C144" s="159">
        <v>4</v>
      </c>
      <c r="D144" s="159" t="s">
        <v>152</v>
      </c>
      <c r="E144" s="223"/>
      <c r="F144" s="525">
        <v>260.77</v>
      </c>
      <c r="G144" s="225">
        <f t="shared" si="38"/>
        <v>0</v>
      </c>
      <c r="H144" s="244">
        <v>4</v>
      </c>
      <c r="I144" s="223">
        <f t="shared" si="34"/>
        <v>1043.08</v>
      </c>
      <c r="J144" s="223">
        <f t="shared" si="35"/>
        <v>0</v>
      </c>
      <c r="K144" s="225">
        <f t="shared" si="36"/>
        <v>0</v>
      </c>
      <c r="L144" s="223">
        <f t="shared" si="37"/>
        <v>1043.08</v>
      </c>
      <c r="M144" s="610"/>
      <c r="N144" s="615" t="s">
        <v>720</v>
      </c>
      <c r="O144" s="610"/>
    </row>
    <row r="145" spans="1:16" s="85" customFormat="1">
      <c r="A145" s="159">
        <v>5</v>
      </c>
      <c r="B145" s="232" t="s">
        <v>466</v>
      </c>
      <c r="C145" s="232">
        <v>100</v>
      </c>
      <c r="D145" s="232" t="s">
        <v>92</v>
      </c>
      <c r="E145" s="223"/>
      <c r="F145" s="525"/>
      <c r="G145" s="225">
        <f t="shared" si="38"/>
        <v>0</v>
      </c>
      <c r="H145" s="244"/>
      <c r="I145" s="223">
        <f t="shared" si="34"/>
        <v>0</v>
      </c>
      <c r="J145" s="223">
        <f t="shared" si="35"/>
        <v>100</v>
      </c>
      <c r="K145" s="225">
        <f t="shared" si="36"/>
        <v>0</v>
      </c>
      <c r="L145" s="223">
        <f t="shared" si="37"/>
        <v>0</v>
      </c>
      <c r="M145" s="610"/>
      <c r="N145" s="610"/>
      <c r="O145" s="610"/>
    </row>
    <row r="146" spans="1:16" s="85" customFormat="1">
      <c r="A146" s="159">
        <v>6</v>
      </c>
      <c r="B146" s="606" t="s">
        <v>467</v>
      </c>
      <c r="C146" s="232">
        <v>100</v>
      </c>
      <c r="D146" s="232" t="s">
        <v>92</v>
      </c>
      <c r="E146" s="167"/>
      <c r="F146" s="525"/>
      <c r="G146" s="225">
        <f t="shared" si="38"/>
        <v>0</v>
      </c>
      <c r="H146" s="244"/>
      <c r="I146" s="223">
        <f t="shared" si="34"/>
        <v>0</v>
      </c>
      <c r="J146" s="223">
        <f t="shared" si="35"/>
        <v>100</v>
      </c>
      <c r="K146" s="225">
        <f t="shared" si="36"/>
        <v>0</v>
      </c>
      <c r="L146" s="223">
        <f t="shared" si="37"/>
        <v>0</v>
      </c>
      <c r="M146" s="610"/>
      <c r="N146" s="610"/>
      <c r="O146" s="610"/>
    </row>
    <row r="147" spans="1:16" s="93" customFormat="1">
      <c r="A147" s="159">
        <v>7</v>
      </c>
      <c r="B147" s="159" t="s">
        <v>433</v>
      </c>
      <c r="C147" s="159">
        <v>200</v>
      </c>
      <c r="D147" s="159" t="s">
        <v>92</v>
      </c>
      <c r="E147" s="167"/>
      <c r="F147" s="525"/>
      <c r="G147" s="225">
        <f t="shared" si="38"/>
        <v>0</v>
      </c>
      <c r="H147" s="244"/>
      <c r="I147" s="223">
        <f t="shared" si="34"/>
        <v>0</v>
      </c>
      <c r="J147" s="223">
        <f t="shared" si="35"/>
        <v>200</v>
      </c>
      <c r="K147" s="225">
        <f t="shared" si="36"/>
        <v>0</v>
      </c>
      <c r="L147" s="223">
        <f t="shared" si="37"/>
        <v>0</v>
      </c>
      <c r="M147" s="139"/>
      <c r="N147" s="139"/>
      <c r="O147" s="139"/>
    </row>
    <row r="148" spans="1:16" s="93" customFormat="1">
      <c r="A148" s="159">
        <v>8</v>
      </c>
      <c r="B148" s="166" t="s">
        <v>351</v>
      </c>
      <c r="C148" s="166">
        <v>500</v>
      </c>
      <c r="D148" s="166" t="s">
        <v>92</v>
      </c>
      <c r="E148" s="167"/>
      <c r="F148" s="525"/>
      <c r="G148" s="225">
        <f t="shared" si="38"/>
        <v>0</v>
      </c>
      <c r="H148" s="244"/>
      <c r="I148" s="223">
        <f t="shared" si="34"/>
        <v>0</v>
      </c>
      <c r="J148" s="223">
        <f t="shared" si="35"/>
        <v>500</v>
      </c>
      <c r="K148" s="225">
        <f t="shared" si="36"/>
        <v>0</v>
      </c>
      <c r="L148" s="223">
        <f t="shared" si="37"/>
        <v>0</v>
      </c>
      <c r="M148" s="139"/>
      <c r="N148" s="139"/>
      <c r="O148" s="139"/>
    </row>
    <row r="149" spans="1:16" s="93" customFormat="1">
      <c r="A149" s="159">
        <v>9</v>
      </c>
      <c r="B149" s="166" t="s">
        <v>352</v>
      </c>
      <c r="C149" s="166">
        <v>500</v>
      </c>
      <c r="D149" s="166" t="s">
        <v>92</v>
      </c>
      <c r="E149" s="223"/>
      <c r="F149" s="525"/>
      <c r="G149" s="225">
        <f t="shared" si="38"/>
        <v>0</v>
      </c>
      <c r="H149" s="244"/>
      <c r="I149" s="223">
        <f t="shared" si="34"/>
        <v>0</v>
      </c>
      <c r="J149" s="223">
        <f t="shared" si="35"/>
        <v>500</v>
      </c>
      <c r="K149" s="225">
        <f t="shared" si="36"/>
        <v>0</v>
      </c>
      <c r="L149" s="223">
        <f t="shared" si="37"/>
        <v>0</v>
      </c>
      <c r="M149" s="139"/>
      <c r="N149" s="139"/>
      <c r="O149" s="139"/>
    </row>
    <row r="150" spans="1:16" s="85" customFormat="1">
      <c r="A150" s="159">
        <v>10</v>
      </c>
      <c r="B150" s="166" t="s">
        <v>353</v>
      </c>
      <c r="C150" s="166">
        <v>500</v>
      </c>
      <c r="D150" s="166" t="s">
        <v>92</v>
      </c>
      <c r="E150" s="223"/>
      <c r="F150" s="525"/>
      <c r="G150" s="225">
        <f t="shared" si="38"/>
        <v>0</v>
      </c>
      <c r="H150" s="244"/>
      <c r="I150" s="223">
        <f t="shared" si="34"/>
        <v>0</v>
      </c>
      <c r="J150" s="223">
        <f t="shared" si="35"/>
        <v>500</v>
      </c>
      <c r="K150" s="225">
        <f t="shared" si="36"/>
        <v>0</v>
      </c>
      <c r="L150" s="223">
        <f t="shared" si="37"/>
        <v>0</v>
      </c>
      <c r="M150" s="610"/>
      <c r="N150" s="610"/>
      <c r="O150" s="610"/>
    </row>
    <row r="151" spans="1:16" s="85" customFormat="1" ht="38.25">
      <c r="A151" s="227"/>
      <c r="B151" s="159" t="s">
        <v>461</v>
      </c>
      <c r="C151" s="159">
        <v>1000</v>
      </c>
      <c r="D151" s="235" t="s">
        <v>18</v>
      </c>
      <c r="E151" s="527"/>
      <c r="F151" s="233"/>
      <c r="G151" s="225">
        <f t="shared" si="38"/>
        <v>0</v>
      </c>
      <c r="H151" s="537"/>
      <c r="I151" s="223">
        <f t="shared" si="34"/>
        <v>0</v>
      </c>
      <c r="J151" s="223">
        <f t="shared" si="35"/>
        <v>1000</v>
      </c>
      <c r="K151" s="225">
        <f t="shared" si="36"/>
        <v>0</v>
      </c>
      <c r="L151" s="223">
        <f t="shared" si="37"/>
        <v>0</v>
      </c>
      <c r="M151" s="610"/>
      <c r="N151" s="610"/>
      <c r="O151" s="610"/>
    </row>
    <row r="152" spans="1:16" s="85" customFormat="1">
      <c r="A152" s="159">
        <v>11</v>
      </c>
      <c r="B152" s="165" t="s">
        <v>465</v>
      </c>
      <c r="C152" s="159">
        <v>1</v>
      </c>
      <c r="D152" s="227" t="s">
        <v>18</v>
      </c>
      <c r="E152" s="243"/>
      <c r="F152" s="223"/>
      <c r="G152" s="225">
        <f t="shared" si="38"/>
        <v>0</v>
      </c>
      <c r="H152" s="244"/>
      <c r="I152" s="223">
        <f t="shared" si="34"/>
        <v>0</v>
      </c>
      <c r="J152" s="223">
        <f t="shared" si="35"/>
        <v>1</v>
      </c>
      <c r="K152" s="225">
        <f t="shared" si="36"/>
        <v>0</v>
      </c>
      <c r="L152" s="223">
        <f t="shared" si="37"/>
        <v>0</v>
      </c>
      <c r="M152" s="610"/>
      <c r="N152" s="610"/>
      <c r="O152" s="610"/>
    </row>
    <row r="153" spans="1:16" s="86" customFormat="1">
      <c r="A153" s="223">
        <v>12</v>
      </c>
      <c r="B153" s="159" t="s">
        <v>354</v>
      </c>
      <c r="C153" s="159">
        <v>1000</v>
      </c>
      <c r="D153" s="159" t="s">
        <v>18</v>
      </c>
      <c r="E153" s="223"/>
      <c r="F153" s="223"/>
      <c r="G153" s="225">
        <f t="shared" si="38"/>
        <v>0</v>
      </c>
      <c r="H153" s="244">
        <v>500</v>
      </c>
      <c r="I153" s="223">
        <f t="shared" si="34"/>
        <v>0</v>
      </c>
      <c r="J153" s="223">
        <f t="shared" si="35"/>
        <v>500</v>
      </c>
      <c r="K153" s="225">
        <f t="shared" si="36"/>
        <v>0</v>
      </c>
      <c r="L153" s="223">
        <f t="shared" si="37"/>
        <v>0</v>
      </c>
      <c r="M153" s="123"/>
      <c r="N153" s="123"/>
      <c r="O153" s="123"/>
      <c r="P153" s="120"/>
    </row>
    <row r="154" spans="1:16" s="85" customFormat="1">
      <c r="A154" s="171"/>
      <c r="B154" s="559" t="s">
        <v>756</v>
      </c>
      <c r="C154" s="171"/>
      <c r="D154" s="171"/>
      <c r="E154" s="234"/>
      <c r="F154" s="526"/>
      <c r="G154" s="526"/>
      <c r="H154" s="526" t="s">
        <v>755</v>
      </c>
      <c r="I154" s="526"/>
      <c r="J154" s="526"/>
      <c r="K154" s="225">
        <f t="shared" si="36"/>
        <v>0</v>
      </c>
      <c r="L154" s="610"/>
      <c r="M154" s="610"/>
      <c r="N154" s="610"/>
      <c r="O154" s="610"/>
    </row>
    <row r="155" spans="1:16" s="85" customFormat="1">
      <c r="A155" s="647" t="s">
        <v>521</v>
      </c>
      <c r="B155" s="577"/>
      <c r="C155" s="577"/>
      <c r="D155" s="577"/>
      <c r="E155" s="606"/>
      <c r="F155" s="577"/>
      <c r="G155" s="234"/>
      <c r="H155" s="526"/>
      <c r="I155" s="526"/>
      <c r="J155" s="526"/>
      <c r="K155" s="526"/>
      <c r="L155" s="610"/>
      <c r="M155" s="610"/>
      <c r="N155" s="610"/>
      <c r="O155" s="610"/>
    </row>
    <row r="156" spans="1:16" s="85" customFormat="1" ht="25.5">
      <c r="A156" s="159" t="s">
        <v>305</v>
      </c>
      <c r="B156" s="159" t="s">
        <v>306</v>
      </c>
      <c r="C156" s="159" t="s">
        <v>307</v>
      </c>
      <c r="D156" s="159" t="s">
        <v>308</v>
      </c>
      <c r="E156" s="220" t="s">
        <v>547</v>
      </c>
      <c r="F156" s="220" t="s">
        <v>548</v>
      </c>
      <c r="G156" s="547" t="s">
        <v>225</v>
      </c>
      <c r="H156" s="221" t="s">
        <v>204</v>
      </c>
      <c r="I156" s="220" t="s">
        <v>207</v>
      </c>
      <c r="J156" s="222" t="s">
        <v>363</v>
      </c>
      <c r="K156" s="545" t="s">
        <v>226</v>
      </c>
      <c r="L156" s="220" t="s">
        <v>556</v>
      </c>
      <c r="M156" s="610"/>
      <c r="N156" s="610"/>
      <c r="O156" s="610"/>
    </row>
    <row r="157" spans="1:16" s="85" customFormat="1" ht="57">
      <c r="A157" s="171">
        <v>1</v>
      </c>
      <c r="B157" s="692" t="s">
        <v>748</v>
      </c>
      <c r="C157" s="172">
        <v>80</v>
      </c>
      <c r="D157" s="172" t="s">
        <v>55</v>
      </c>
      <c r="E157" s="223">
        <v>20</v>
      </c>
      <c r="F157" s="532">
        <v>26.95</v>
      </c>
      <c r="G157" s="225">
        <f t="shared" ref="G157:G173" si="39">E157*F157</f>
        <v>539</v>
      </c>
      <c r="H157" s="223">
        <v>40</v>
      </c>
      <c r="I157" s="532">
        <f t="shared" ref="I157:I173" si="40">F157*H157</f>
        <v>1078</v>
      </c>
      <c r="J157" s="532">
        <f t="shared" ref="J157:J173" si="41">C157-H157</f>
        <v>40</v>
      </c>
      <c r="K157" s="165">
        <f t="shared" ref="K157:K178" si="42">L157-I157</f>
        <v>1078</v>
      </c>
      <c r="L157" s="532">
        <f t="shared" ref="L157:L173" si="43">C157*F157</f>
        <v>2156</v>
      </c>
      <c r="M157" s="678" t="s">
        <v>750</v>
      </c>
      <c r="N157" s="610"/>
      <c r="O157" s="610"/>
    </row>
    <row r="158" spans="1:16" s="85" customFormat="1" ht="51">
      <c r="A158" s="159">
        <v>2</v>
      </c>
      <c r="B158" s="629" t="s">
        <v>441</v>
      </c>
      <c r="C158" s="173">
        <v>20</v>
      </c>
      <c r="D158" s="172" t="s">
        <v>55</v>
      </c>
      <c r="E158" s="542"/>
      <c r="F158" s="533">
        <v>29.1</v>
      </c>
      <c r="G158" s="225">
        <f t="shared" si="39"/>
        <v>0</v>
      </c>
      <c r="H158" s="244"/>
      <c r="I158" s="532">
        <f t="shared" si="40"/>
        <v>0</v>
      </c>
      <c r="J158" s="532">
        <f t="shared" si="41"/>
        <v>20</v>
      </c>
      <c r="K158" s="225">
        <f t="shared" si="42"/>
        <v>582</v>
      </c>
      <c r="L158" s="532">
        <f t="shared" si="43"/>
        <v>582</v>
      </c>
      <c r="M158" s="664" t="s">
        <v>639</v>
      </c>
      <c r="N158" s="610"/>
      <c r="O158" s="610"/>
    </row>
    <row r="159" spans="1:16" s="85" customFormat="1" ht="38.25">
      <c r="A159" s="159">
        <v>3</v>
      </c>
      <c r="B159" s="691" t="s">
        <v>445</v>
      </c>
      <c r="C159" s="173">
        <v>100</v>
      </c>
      <c r="D159" s="172" t="s">
        <v>55</v>
      </c>
      <c r="E159" s="223">
        <v>20</v>
      </c>
      <c r="F159" s="159">
        <v>7.99</v>
      </c>
      <c r="G159" s="225">
        <f t="shared" si="39"/>
        <v>159.80000000000001</v>
      </c>
      <c r="H159" s="244">
        <v>80</v>
      </c>
      <c r="I159" s="532">
        <f t="shared" si="40"/>
        <v>639.20000000000005</v>
      </c>
      <c r="J159" s="532">
        <f t="shared" si="41"/>
        <v>20</v>
      </c>
      <c r="K159" s="225">
        <f t="shared" si="42"/>
        <v>159.79999999999995</v>
      </c>
      <c r="L159" s="532">
        <f t="shared" si="43"/>
        <v>799</v>
      </c>
      <c r="M159" s="679" t="s">
        <v>717</v>
      </c>
      <c r="N159" s="610"/>
      <c r="O159" s="610"/>
    </row>
    <row r="160" spans="1:16" s="85" customFormat="1" ht="51">
      <c r="A160" s="159">
        <v>4</v>
      </c>
      <c r="B160" s="541" t="s">
        <v>446</v>
      </c>
      <c r="C160" s="172">
        <v>60</v>
      </c>
      <c r="D160" s="172" t="s">
        <v>55</v>
      </c>
      <c r="E160" s="223">
        <v>20</v>
      </c>
      <c r="F160" s="174">
        <v>9.3699999999999992</v>
      </c>
      <c r="G160" s="225">
        <f t="shared" si="39"/>
        <v>187.39999999999998</v>
      </c>
      <c r="H160" s="244">
        <v>40</v>
      </c>
      <c r="I160" s="532">
        <f t="shared" si="40"/>
        <v>374.79999999999995</v>
      </c>
      <c r="J160" s="532">
        <f t="shared" si="41"/>
        <v>20</v>
      </c>
      <c r="K160" s="225">
        <f t="shared" si="42"/>
        <v>187.39999999999998</v>
      </c>
      <c r="L160" s="532">
        <f t="shared" si="43"/>
        <v>562.19999999999993</v>
      </c>
      <c r="M160" s="664" t="s">
        <v>639</v>
      </c>
      <c r="N160" s="610"/>
      <c r="O160" s="610"/>
    </row>
    <row r="161" spans="1:15" s="85" customFormat="1" ht="51">
      <c r="A161" s="159">
        <v>5</v>
      </c>
      <c r="B161" s="690" t="s">
        <v>376</v>
      </c>
      <c r="C161" s="172">
        <v>120</v>
      </c>
      <c r="D161" s="172" t="s">
        <v>55</v>
      </c>
      <c r="E161" s="223">
        <v>20</v>
      </c>
      <c r="F161" s="174">
        <v>12.64</v>
      </c>
      <c r="G161" s="225">
        <f t="shared" si="39"/>
        <v>252.8</v>
      </c>
      <c r="H161" s="244">
        <v>140</v>
      </c>
      <c r="I161" s="532">
        <f t="shared" si="40"/>
        <v>1769.6000000000001</v>
      </c>
      <c r="J161" s="694">
        <f t="shared" si="41"/>
        <v>-20</v>
      </c>
      <c r="K161" s="225">
        <f t="shared" si="42"/>
        <v>-252.79999999999995</v>
      </c>
      <c r="L161" s="532">
        <f t="shared" si="43"/>
        <v>1516.8000000000002</v>
      </c>
      <c r="M161" s="679" t="s">
        <v>717</v>
      </c>
      <c r="N161" s="610"/>
      <c r="O161" s="610"/>
    </row>
    <row r="162" spans="1:15" s="85" customFormat="1" ht="76.5">
      <c r="A162" s="159">
        <v>6</v>
      </c>
      <c r="B162" s="541" t="s">
        <v>447</v>
      </c>
      <c r="C162" s="172">
        <v>60</v>
      </c>
      <c r="D162" s="172" t="s">
        <v>55</v>
      </c>
      <c r="E162" s="167">
        <v>20</v>
      </c>
      <c r="F162" s="174">
        <v>5.51</v>
      </c>
      <c r="G162" s="225">
        <f t="shared" si="39"/>
        <v>110.19999999999999</v>
      </c>
      <c r="H162" s="244">
        <v>60</v>
      </c>
      <c r="I162" s="532">
        <f t="shared" si="40"/>
        <v>330.59999999999997</v>
      </c>
      <c r="J162" s="532">
        <f t="shared" si="41"/>
        <v>0</v>
      </c>
      <c r="K162" s="225">
        <f t="shared" si="42"/>
        <v>0</v>
      </c>
      <c r="L162" s="532">
        <f t="shared" si="43"/>
        <v>330.59999999999997</v>
      </c>
      <c r="M162" s="664" t="s">
        <v>639</v>
      </c>
      <c r="N162" s="610"/>
      <c r="O162" s="610"/>
    </row>
    <row r="163" spans="1:15" s="85" customFormat="1" ht="60">
      <c r="A163" s="159">
        <v>7</v>
      </c>
      <c r="B163" s="689" t="s">
        <v>743</v>
      </c>
      <c r="C163" s="175">
        <v>20</v>
      </c>
      <c r="D163" s="175" t="s">
        <v>55</v>
      </c>
      <c r="E163" s="223">
        <v>20</v>
      </c>
      <c r="F163" s="176">
        <v>6.97</v>
      </c>
      <c r="G163" s="225">
        <f t="shared" si="39"/>
        <v>139.4</v>
      </c>
      <c r="H163" s="244">
        <v>20</v>
      </c>
      <c r="I163" s="532">
        <f t="shared" si="40"/>
        <v>139.4</v>
      </c>
      <c r="J163" s="532">
        <f t="shared" si="41"/>
        <v>0</v>
      </c>
      <c r="K163" s="225">
        <f t="shared" si="42"/>
        <v>0</v>
      </c>
      <c r="L163" s="532">
        <f t="shared" si="43"/>
        <v>139.4</v>
      </c>
      <c r="M163" s="664" t="s">
        <v>639</v>
      </c>
      <c r="N163" s="610"/>
      <c r="O163" s="610"/>
    </row>
    <row r="164" spans="1:15" s="85" customFormat="1" ht="55.5">
      <c r="A164" s="166">
        <v>8</v>
      </c>
      <c r="B164" s="541" t="s">
        <v>442</v>
      </c>
      <c r="C164" s="172">
        <v>60</v>
      </c>
      <c r="D164" s="172" t="s">
        <v>55</v>
      </c>
      <c r="E164" s="528">
        <v>20</v>
      </c>
      <c r="F164" s="177">
        <v>8.9499999999999993</v>
      </c>
      <c r="G164" s="225">
        <f t="shared" si="39"/>
        <v>179</v>
      </c>
      <c r="H164" s="244"/>
      <c r="I164" s="532">
        <f t="shared" si="40"/>
        <v>0</v>
      </c>
      <c r="J164" s="532">
        <f t="shared" si="41"/>
        <v>60</v>
      </c>
      <c r="K164" s="225">
        <f t="shared" si="42"/>
        <v>537</v>
      </c>
      <c r="L164" s="532">
        <f t="shared" si="43"/>
        <v>537</v>
      </c>
      <c r="M164" s="664" t="s">
        <v>639</v>
      </c>
      <c r="N164" s="610"/>
      <c r="O164" s="610"/>
    </row>
    <row r="165" spans="1:15" s="85" customFormat="1" ht="41.25">
      <c r="A165" s="159">
        <v>9</v>
      </c>
      <c r="B165" s="687" t="s">
        <v>377</v>
      </c>
      <c r="C165" s="163">
        <v>12</v>
      </c>
      <c r="D165" s="163" t="s">
        <v>55</v>
      </c>
      <c r="E165" s="223">
        <v>12</v>
      </c>
      <c r="F165" s="174">
        <v>32.94</v>
      </c>
      <c r="G165" s="165">
        <f t="shared" si="39"/>
        <v>395.28</v>
      </c>
      <c r="H165" s="223"/>
      <c r="I165" s="532">
        <f t="shared" si="40"/>
        <v>0</v>
      </c>
      <c r="J165" s="532">
        <f t="shared" si="41"/>
        <v>12</v>
      </c>
      <c r="K165" s="165">
        <f t="shared" si="42"/>
        <v>395.28</v>
      </c>
      <c r="L165" s="532">
        <f t="shared" si="43"/>
        <v>395.28</v>
      </c>
      <c r="M165" s="678" t="s">
        <v>750</v>
      </c>
      <c r="N165" s="610"/>
      <c r="O165" s="610"/>
    </row>
    <row r="166" spans="1:15" s="85" customFormat="1" ht="102">
      <c r="A166" s="166">
        <v>10</v>
      </c>
      <c r="B166" s="688" t="s">
        <v>378</v>
      </c>
      <c r="C166" s="178">
        <v>24</v>
      </c>
      <c r="D166" s="178" t="s">
        <v>55</v>
      </c>
      <c r="E166" s="223">
        <v>12</v>
      </c>
      <c r="F166" s="174">
        <v>36.36</v>
      </c>
      <c r="G166" s="165">
        <f t="shared" si="39"/>
        <v>436.32</v>
      </c>
      <c r="H166" s="223">
        <v>24</v>
      </c>
      <c r="I166" s="532">
        <f t="shared" si="40"/>
        <v>872.64</v>
      </c>
      <c r="J166" s="532">
        <f>C166-H166</f>
        <v>0</v>
      </c>
      <c r="K166" s="165">
        <f t="shared" si="42"/>
        <v>0</v>
      </c>
      <c r="L166" s="532">
        <f t="shared" si="43"/>
        <v>872.64</v>
      </c>
      <c r="M166" s="678" t="s">
        <v>750</v>
      </c>
      <c r="N166" s="696" t="s">
        <v>757</v>
      </c>
      <c r="O166" s="696" t="s">
        <v>759</v>
      </c>
    </row>
    <row r="167" spans="1:15" s="85" customFormat="1" ht="41.25">
      <c r="A167" s="159">
        <v>11</v>
      </c>
      <c r="B167" s="681" t="s">
        <v>379</v>
      </c>
      <c r="C167" s="178">
        <v>20</v>
      </c>
      <c r="D167" s="178" t="s">
        <v>55</v>
      </c>
      <c r="E167" s="543"/>
      <c r="F167" s="174">
        <v>19.22</v>
      </c>
      <c r="G167" s="225">
        <f t="shared" si="39"/>
        <v>0</v>
      </c>
      <c r="H167" s="244">
        <v>20</v>
      </c>
      <c r="I167" s="532">
        <f t="shared" si="40"/>
        <v>384.4</v>
      </c>
      <c r="J167" s="532">
        <f t="shared" si="41"/>
        <v>0</v>
      </c>
      <c r="K167" s="225">
        <f t="shared" si="42"/>
        <v>0</v>
      </c>
      <c r="L167" s="532">
        <f t="shared" si="43"/>
        <v>384.4</v>
      </c>
      <c r="M167" s="679" t="s">
        <v>717</v>
      </c>
      <c r="N167" s="610"/>
      <c r="O167" s="610"/>
    </row>
    <row r="168" spans="1:15" s="85" customFormat="1" ht="40.5">
      <c r="A168" s="166">
        <v>12</v>
      </c>
      <c r="B168" s="682" t="s">
        <v>380</v>
      </c>
      <c r="C168" s="179">
        <v>40</v>
      </c>
      <c r="D168" s="179" t="s">
        <v>55</v>
      </c>
      <c r="E168" s="223"/>
      <c r="F168" s="180">
        <v>12.1</v>
      </c>
      <c r="G168" s="225">
        <f t="shared" si="39"/>
        <v>0</v>
      </c>
      <c r="H168" s="244">
        <v>60</v>
      </c>
      <c r="I168" s="532">
        <f t="shared" si="40"/>
        <v>726</v>
      </c>
      <c r="J168" s="694">
        <f t="shared" si="41"/>
        <v>-20</v>
      </c>
      <c r="K168" s="225">
        <f t="shared" si="42"/>
        <v>-242</v>
      </c>
      <c r="L168" s="532">
        <f t="shared" si="43"/>
        <v>484</v>
      </c>
      <c r="M168" s="679" t="s">
        <v>717</v>
      </c>
      <c r="N168" s="610"/>
      <c r="O168" s="610"/>
    </row>
    <row r="169" spans="1:15" s="85" customFormat="1" ht="76.5">
      <c r="A169" s="159">
        <v>13</v>
      </c>
      <c r="B169" s="630" t="s">
        <v>549</v>
      </c>
      <c r="C169" s="181">
        <v>125</v>
      </c>
      <c r="D169" s="181" t="s">
        <v>55</v>
      </c>
      <c r="E169" s="223">
        <v>25</v>
      </c>
      <c r="F169" s="172">
        <v>27</v>
      </c>
      <c r="G169" s="698">
        <f>E169*F169</f>
        <v>675</v>
      </c>
      <c r="H169" s="244">
        <v>200</v>
      </c>
      <c r="I169" s="532">
        <f t="shared" si="40"/>
        <v>5400</v>
      </c>
      <c r="J169" s="694">
        <f t="shared" si="41"/>
        <v>-75</v>
      </c>
      <c r="K169" s="225">
        <f t="shared" si="42"/>
        <v>-2025</v>
      </c>
      <c r="L169" s="532">
        <f t="shared" si="43"/>
        <v>3375</v>
      </c>
      <c r="M169" s="664" t="s">
        <v>639</v>
      </c>
      <c r="N169" s="610"/>
      <c r="O169" s="610"/>
    </row>
    <row r="170" spans="1:15" s="85" customFormat="1" ht="76.5">
      <c r="A170" s="166">
        <v>14</v>
      </c>
      <c r="B170" s="683" t="s">
        <v>382</v>
      </c>
      <c r="C170" s="159">
        <v>50</v>
      </c>
      <c r="D170" s="159" t="s">
        <v>55</v>
      </c>
      <c r="E170" s="182">
        <v>25</v>
      </c>
      <c r="F170" s="172">
        <v>27</v>
      </c>
      <c r="G170" s="225">
        <f t="shared" si="39"/>
        <v>675</v>
      </c>
      <c r="H170" s="244">
        <v>50</v>
      </c>
      <c r="I170" s="532">
        <f t="shared" si="40"/>
        <v>1350</v>
      </c>
      <c r="J170" s="694">
        <f t="shared" si="41"/>
        <v>0</v>
      </c>
      <c r="K170" s="225">
        <f t="shared" si="42"/>
        <v>0</v>
      </c>
      <c r="L170" s="532">
        <f t="shared" si="43"/>
        <v>1350</v>
      </c>
      <c r="M170" s="664" t="s">
        <v>639</v>
      </c>
      <c r="N170" s="610"/>
      <c r="O170" s="610"/>
    </row>
    <row r="171" spans="1:15" s="85" customFormat="1" ht="51">
      <c r="A171" s="159">
        <v>15</v>
      </c>
      <c r="B171" s="684" t="s">
        <v>381</v>
      </c>
      <c r="C171" s="158">
        <v>140</v>
      </c>
      <c r="D171" s="158" t="s">
        <v>55</v>
      </c>
      <c r="E171" s="172">
        <v>25</v>
      </c>
      <c r="F171" s="183">
        <v>15.12</v>
      </c>
      <c r="G171" s="225">
        <f t="shared" si="39"/>
        <v>378</v>
      </c>
      <c r="H171" s="244">
        <v>125</v>
      </c>
      <c r="I171" s="532">
        <f t="shared" si="40"/>
        <v>1890</v>
      </c>
      <c r="J171" s="532">
        <f t="shared" si="41"/>
        <v>15</v>
      </c>
      <c r="K171" s="225">
        <f t="shared" si="42"/>
        <v>226.79999999999973</v>
      </c>
      <c r="L171" s="532">
        <f t="shared" si="43"/>
        <v>2116.7999999999997</v>
      </c>
      <c r="M171" s="680" t="s">
        <v>716</v>
      </c>
      <c r="N171" s="610"/>
      <c r="O171" s="610"/>
    </row>
    <row r="172" spans="1:15" s="85" customFormat="1" ht="51">
      <c r="A172" s="166">
        <v>16</v>
      </c>
      <c r="B172" s="685" t="s">
        <v>540</v>
      </c>
      <c r="C172" s="172">
        <v>200</v>
      </c>
      <c r="D172" s="184" t="s">
        <v>444</v>
      </c>
      <c r="E172" s="236">
        <v>10</v>
      </c>
      <c r="F172" s="534">
        <v>6.31</v>
      </c>
      <c r="G172" s="225">
        <f t="shared" si="39"/>
        <v>63.099999999999994</v>
      </c>
      <c r="H172" s="535">
        <v>250</v>
      </c>
      <c r="I172" s="532">
        <f t="shared" si="40"/>
        <v>1577.5</v>
      </c>
      <c r="J172" s="697">
        <f t="shared" si="41"/>
        <v>-50</v>
      </c>
      <c r="K172" s="225">
        <f t="shared" si="42"/>
        <v>-315.5</v>
      </c>
      <c r="L172" s="532">
        <f t="shared" si="43"/>
        <v>1262</v>
      </c>
      <c r="M172" s="664" t="s">
        <v>639</v>
      </c>
      <c r="N172" s="610"/>
      <c r="O172" s="610"/>
    </row>
    <row r="173" spans="1:15" s="85" customFormat="1" ht="117.75">
      <c r="A173" s="159">
        <v>17</v>
      </c>
      <c r="B173" s="686" t="s">
        <v>550</v>
      </c>
      <c r="C173" s="232">
        <v>25</v>
      </c>
      <c r="D173" s="237" t="s">
        <v>172</v>
      </c>
      <c r="E173" s="536">
        <v>25</v>
      </c>
      <c r="F173" s="232">
        <v>30.78</v>
      </c>
      <c r="G173" s="225">
        <f t="shared" si="39"/>
        <v>769.5</v>
      </c>
      <c r="H173" s="244">
        <v>25</v>
      </c>
      <c r="I173" s="532">
        <f t="shared" si="40"/>
        <v>769.5</v>
      </c>
      <c r="J173" s="532">
        <f t="shared" si="41"/>
        <v>0</v>
      </c>
      <c r="K173" s="225">
        <f t="shared" si="42"/>
        <v>0</v>
      </c>
      <c r="L173" s="532">
        <f t="shared" si="43"/>
        <v>769.5</v>
      </c>
      <c r="M173" s="664" t="s">
        <v>639</v>
      </c>
      <c r="N173" s="610"/>
      <c r="O173" s="610"/>
    </row>
    <row r="174" spans="1:15" s="85" customFormat="1">
      <c r="A174" s="234"/>
      <c r="B174" s="234"/>
      <c r="C174" s="234"/>
      <c r="D174" s="234"/>
      <c r="E174" s="243"/>
      <c r="F174" s="234"/>
      <c r="G174" s="234"/>
      <c r="H174" s="526"/>
      <c r="I174" s="526"/>
      <c r="J174" s="526"/>
      <c r="K174" s="526"/>
      <c r="L174" s="610"/>
      <c r="M174" s="610"/>
      <c r="N174" s="610"/>
      <c r="O174" s="610"/>
    </row>
    <row r="175" spans="1:15" s="85" customFormat="1">
      <c r="A175" s="234"/>
      <c r="B175" s="234"/>
      <c r="C175" s="234"/>
      <c r="D175" s="234"/>
      <c r="E175" s="243"/>
      <c r="F175" s="234"/>
      <c r="G175" s="234"/>
      <c r="H175" s="526"/>
      <c r="I175" s="526"/>
      <c r="J175" s="526"/>
      <c r="K175" s="526"/>
      <c r="L175" s="610"/>
      <c r="M175" s="610"/>
      <c r="N175" s="610"/>
      <c r="O175" s="610"/>
    </row>
    <row r="176" spans="1:15" s="85" customFormat="1">
      <c r="A176" s="647" t="s">
        <v>522</v>
      </c>
      <c r="B176" s="577"/>
      <c r="C176" s="234"/>
      <c r="D176" s="602" t="s">
        <v>715</v>
      </c>
      <c r="E176" s="238"/>
      <c r="F176" s="577"/>
      <c r="G176" s="234"/>
      <c r="H176" s="526"/>
      <c r="I176" s="526"/>
      <c r="J176" s="526"/>
      <c r="K176" s="526"/>
      <c r="L176" s="610"/>
      <c r="M176" s="610"/>
      <c r="N176" s="610"/>
      <c r="O176" s="610"/>
    </row>
    <row r="177" spans="1:15" s="85" customFormat="1" ht="25.5">
      <c r="A177" s="159"/>
      <c r="B177" s="170"/>
      <c r="C177" s="227"/>
      <c r="D177" s="239"/>
      <c r="E177" s="220" t="s">
        <v>547</v>
      </c>
      <c r="F177" s="220" t="s">
        <v>548</v>
      </c>
      <c r="G177" s="547" t="s">
        <v>225</v>
      </c>
      <c r="H177" s="221" t="s">
        <v>204</v>
      </c>
      <c r="I177" s="540" t="s">
        <v>207</v>
      </c>
      <c r="J177" s="222" t="s">
        <v>363</v>
      </c>
      <c r="K177" s="545" t="s">
        <v>226</v>
      </c>
      <c r="L177" s="220" t="s">
        <v>556</v>
      </c>
      <c r="M177" s="610"/>
      <c r="N177" s="610"/>
      <c r="O177" s="610"/>
    </row>
    <row r="178" spans="1:15" s="85" customFormat="1" ht="102">
      <c r="A178" s="159">
        <v>1</v>
      </c>
      <c r="B178" s="160" t="s">
        <v>535</v>
      </c>
      <c r="C178" s="159">
        <v>1</v>
      </c>
      <c r="D178" s="159" t="s">
        <v>31</v>
      </c>
      <c r="E178" s="223">
        <v>30</v>
      </c>
      <c r="F178" s="610">
        <f>G178/E178</f>
        <v>32.04</v>
      </c>
      <c r="G178" s="223">
        <v>961.2</v>
      </c>
      <c r="H178" s="244">
        <v>2</v>
      </c>
      <c r="I178" s="549">
        <f>G178*H178</f>
        <v>1922.4</v>
      </c>
      <c r="J178" s="699">
        <f>C178-H178</f>
        <v>-1</v>
      </c>
      <c r="K178" s="225">
        <f t="shared" si="42"/>
        <v>-961.2</v>
      </c>
      <c r="L178" s="223">
        <f>C178*G178</f>
        <v>961.2</v>
      </c>
      <c r="M178" s="339" t="s">
        <v>803</v>
      </c>
      <c r="N178" s="610"/>
      <c r="O178" s="610"/>
    </row>
    <row r="179" spans="1:15" s="88" customFormat="1">
      <c r="A179" s="240"/>
      <c r="B179" s="240"/>
      <c r="C179" s="240"/>
      <c r="D179" s="240"/>
      <c r="E179" s="234"/>
      <c r="F179" s="609"/>
      <c r="G179" s="609"/>
      <c r="H179" s="243"/>
      <c r="I179" s="243"/>
      <c r="J179" s="243"/>
      <c r="K179" s="609"/>
      <c r="L179" s="616"/>
      <c r="M179" s="616" t="s">
        <v>326</v>
      </c>
      <c r="N179" s="609"/>
      <c r="O179" s="609"/>
    </row>
    <row r="180" spans="1:15" s="126" customFormat="1">
      <c r="A180" s="659" t="s">
        <v>523</v>
      </c>
      <c r="B180" s="658"/>
      <c r="C180" s="234"/>
      <c r="D180" s="234"/>
      <c r="E180" s="241"/>
      <c r="F180" s="234"/>
      <c r="G180" s="234"/>
      <c r="H180" s="234"/>
      <c r="I180" s="234"/>
      <c r="J180" s="234"/>
      <c r="K180" s="234"/>
      <c r="L180" s="138"/>
      <c r="M180" s="616" t="s">
        <v>715</v>
      </c>
      <c r="N180" s="138"/>
      <c r="O180" s="138"/>
    </row>
    <row r="181" spans="1:15" s="88" customFormat="1" ht="25.5">
      <c r="A181" s="159"/>
      <c r="B181" s="159" t="s">
        <v>362</v>
      </c>
      <c r="C181" s="159" t="s">
        <v>307</v>
      </c>
      <c r="D181" s="227" t="s">
        <v>308</v>
      </c>
      <c r="E181" s="220" t="s">
        <v>547</v>
      </c>
      <c r="F181" s="220" t="s">
        <v>548</v>
      </c>
      <c r="G181" s="547" t="s">
        <v>225</v>
      </c>
      <c r="H181" s="221" t="s">
        <v>204</v>
      </c>
      <c r="I181" s="540" t="s">
        <v>207</v>
      </c>
      <c r="J181" s="222" t="s">
        <v>363</v>
      </c>
      <c r="K181" s="545" t="s">
        <v>226</v>
      </c>
      <c r="L181" s="220" t="s">
        <v>556</v>
      </c>
      <c r="M181" s="609"/>
      <c r="N181" s="609"/>
      <c r="O181" s="609"/>
    </row>
    <row r="182" spans="1:15" s="85" customFormat="1" ht="38.25">
      <c r="A182" s="158">
        <v>1</v>
      </c>
      <c r="B182" s="158" t="s">
        <v>551</v>
      </c>
      <c r="C182" s="158">
        <v>100</v>
      </c>
      <c r="D182" s="159" t="s">
        <v>55</v>
      </c>
      <c r="E182" s="525">
        <v>20</v>
      </c>
      <c r="F182" s="223">
        <v>12.8</v>
      </c>
      <c r="G182" s="225">
        <f>E182*F182</f>
        <v>256</v>
      </c>
      <c r="H182" s="244">
        <v>40</v>
      </c>
      <c r="I182" s="223">
        <f>F182*H182</f>
        <v>512</v>
      </c>
      <c r="J182" s="223">
        <f>C182-H182</f>
        <v>60</v>
      </c>
      <c r="K182" s="225">
        <f t="shared" ref="K182:K187" si="44">L182-I182</f>
        <v>768</v>
      </c>
      <c r="L182" s="223">
        <f>C182*F182</f>
        <v>1280</v>
      </c>
      <c r="M182" s="610"/>
      <c r="N182" s="610"/>
      <c r="O182" s="610"/>
    </row>
    <row r="183" spans="1:15" s="85" customFormat="1" ht="38.25">
      <c r="A183" s="158">
        <v>2</v>
      </c>
      <c r="B183" s="158" t="s">
        <v>552</v>
      </c>
      <c r="C183" s="158">
        <v>20</v>
      </c>
      <c r="D183" s="159" t="s">
        <v>55</v>
      </c>
      <c r="E183" s="525">
        <v>20</v>
      </c>
      <c r="F183" s="223">
        <v>16.309999999999999</v>
      </c>
      <c r="G183" s="225">
        <f>E183*F183</f>
        <v>326.2</v>
      </c>
      <c r="H183" s="244"/>
      <c r="I183" s="223">
        <f>F183*H183</f>
        <v>0</v>
      </c>
      <c r="J183" s="223">
        <f>C183-H183</f>
        <v>20</v>
      </c>
      <c r="K183" s="225">
        <f t="shared" si="44"/>
        <v>326.2</v>
      </c>
      <c r="L183" s="223">
        <f>C183*F183</f>
        <v>326.2</v>
      </c>
      <c r="M183" s="610"/>
      <c r="N183" s="610"/>
      <c r="O183" s="610"/>
    </row>
    <row r="184" spans="1:15" s="85" customFormat="1" ht="38.25">
      <c r="A184" s="158">
        <v>3</v>
      </c>
      <c r="B184" s="158" t="s">
        <v>553</v>
      </c>
      <c r="C184" s="158">
        <v>40</v>
      </c>
      <c r="D184" s="159" t="s">
        <v>55</v>
      </c>
      <c r="E184" s="526">
        <v>20</v>
      </c>
      <c r="F184" s="223">
        <v>27.16</v>
      </c>
      <c r="G184" s="225">
        <f>E184*F184</f>
        <v>543.20000000000005</v>
      </c>
      <c r="H184" s="244">
        <v>20</v>
      </c>
      <c r="I184" s="223">
        <f>F184*H184</f>
        <v>543.20000000000005</v>
      </c>
      <c r="J184" s="223">
        <f>C184-H184</f>
        <v>20</v>
      </c>
      <c r="K184" s="225">
        <f t="shared" si="44"/>
        <v>543.20000000000005</v>
      </c>
      <c r="L184" s="223">
        <f>C184*F184</f>
        <v>1086.4000000000001</v>
      </c>
      <c r="M184" s="610"/>
      <c r="N184" s="610"/>
      <c r="O184" s="610"/>
    </row>
    <row r="185" spans="1:15" s="85" customFormat="1" ht="38.25">
      <c r="A185" s="242">
        <v>4</v>
      </c>
      <c r="B185" s="242" t="s">
        <v>554</v>
      </c>
      <c r="C185" s="242">
        <v>40</v>
      </c>
      <c r="D185" s="227" t="s">
        <v>55</v>
      </c>
      <c r="E185" s="527">
        <v>20</v>
      </c>
      <c r="F185" s="223">
        <v>14.9</v>
      </c>
      <c r="G185" s="225">
        <f>E185*F185</f>
        <v>298</v>
      </c>
      <c r="H185" s="244">
        <v>20</v>
      </c>
      <c r="I185" s="223">
        <f>F185*H185</f>
        <v>298</v>
      </c>
      <c r="J185" s="223">
        <f>C185-H185</f>
        <v>20</v>
      </c>
      <c r="K185" s="225">
        <f t="shared" si="44"/>
        <v>298</v>
      </c>
      <c r="L185" s="223">
        <f>C185*F185</f>
        <v>596</v>
      </c>
      <c r="M185" s="610"/>
      <c r="N185" s="610"/>
      <c r="O185" s="610"/>
    </row>
    <row r="186" spans="1:15" s="88" customFormat="1" ht="38.25">
      <c r="A186" s="159">
        <v>5</v>
      </c>
      <c r="B186" s="159" t="s">
        <v>555</v>
      </c>
      <c r="C186" s="159">
        <v>20</v>
      </c>
      <c r="D186" s="159" t="s">
        <v>55</v>
      </c>
      <c r="E186" s="223">
        <v>20</v>
      </c>
      <c r="F186" s="223">
        <v>20.52</v>
      </c>
      <c r="G186" s="225">
        <f>E186*F186</f>
        <v>410.4</v>
      </c>
      <c r="H186" s="244">
        <v>20</v>
      </c>
      <c r="I186" s="223">
        <f>F186*H186</f>
        <v>410.4</v>
      </c>
      <c r="J186" s="223">
        <f>C186-H186</f>
        <v>0</v>
      </c>
      <c r="K186" s="225">
        <f t="shared" si="44"/>
        <v>0</v>
      </c>
      <c r="L186" s="223">
        <f>C186*F186</f>
        <v>410.4</v>
      </c>
      <c r="M186" s="609"/>
      <c r="N186" s="609"/>
      <c r="O186" s="609"/>
    </row>
    <row r="187" spans="1:15" s="88" customFormat="1">
      <c r="A187" s="240"/>
      <c r="B187" s="240"/>
      <c r="C187" s="240"/>
      <c r="D187" s="240"/>
      <c r="E187" s="243"/>
      <c r="F187" s="609"/>
      <c r="G187" s="609"/>
      <c r="H187" s="243"/>
      <c r="I187" s="617">
        <f>SUM(I182:I186)</f>
        <v>1763.6</v>
      </c>
      <c r="J187" s="243"/>
      <c r="K187" s="225">
        <f t="shared" si="44"/>
        <v>1935.4000000000005</v>
      </c>
      <c r="L187" s="554">
        <f>SUM(L182:L186)</f>
        <v>3699.0000000000005</v>
      </c>
      <c r="M187" s="618" t="s">
        <v>326</v>
      </c>
      <c r="N187" s="609"/>
      <c r="O187" s="609"/>
    </row>
    <row r="188" spans="1:15" s="88" customFormat="1">
      <c r="A188" s="240"/>
      <c r="B188" s="240"/>
      <c r="C188" s="240"/>
      <c r="D188" s="240"/>
      <c r="E188" s="243"/>
      <c r="F188" s="243"/>
      <c r="G188" s="243"/>
      <c r="H188" s="243"/>
      <c r="I188" s="243"/>
      <c r="J188" s="243"/>
      <c r="K188" s="243"/>
      <c r="L188" s="123"/>
      <c r="M188" s="609"/>
      <c r="N188" s="609"/>
      <c r="O188" s="609"/>
    </row>
    <row r="189" spans="1:15">
      <c r="A189" s="647" t="s">
        <v>524</v>
      </c>
      <c r="B189" s="577"/>
      <c r="C189" s="577"/>
      <c r="D189" s="577"/>
      <c r="E189" s="241"/>
      <c r="F189" s="577"/>
      <c r="G189" s="234"/>
      <c r="H189" s="234"/>
      <c r="I189" s="234"/>
      <c r="J189" s="559"/>
      <c r="K189" s="559"/>
      <c r="L189" s="145"/>
      <c r="M189" s="145"/>
      <c r="N189" s="145"/>
      <c r="O189" s="145"/>
    </row>
    <row r="190" spans="1:15" ht="25.5">
      <c r="A190" s="159"/>
      <c r="B190" s="159"/>
      <c r="C190" s="159" t="s">
        <v>311</v>
      </c>
      <c r="D190" s="230"/>
      <c r="E190" s="220" t="s">
        <v>547</v>
      </c>
      <c r="F190" s="220" t="s">
        <v>548</v>
      </c>
      <c r="G190" s="547" t="s">
        <v>225</v>
      </c>
      <c r="H190" s="221" t="s">
        <v>204</v>
      </c>
      <c r="I190" s="540" t="s">
        <v>207</v>
      </c>
      <c r="J190" s="222" t="s">
        <v>363</v>
      </c>
      <c r="K190" s="545" t="s">
        <v>226</v>
      </c>
      <c r="L190" s="220" t="s">
        <v>556</v>
      </c>
      <c r="M190" s="145"/>
      <c r="N190" s="607" t="s">
        <v>639</v>
      </c>
      <c r="O190" s="145"/>
    </row>
    <row r="191" spans="1:15" ht="51">
      <c r="A191" s="158">
        <v>1</v>
      </c>
      <c r="B191" s="158" t="s">
        <v>375</v>
      </c>
      <c r="C191" s="158">
        <v>300</v>
      </c>
      <c r="D191" s="159" t="s">
        <v>231</v>
      </c>
      <c r="E191" s="223">
        <v>60</v>
      </c>
      <c r="F191" s="525">
        <v>7.68</v>
      </c>
      <c r="G191" s="225">
        <f>E191*F191</f>
        <v>460.79999999999995</v>
      </c>
      <c r="H191" s="522">
        <v>180</v>
      </c>
      <c r="I191" s="165">
        <f t="shared" ref="I191:I201" si="45">F191*H191</f>
        <v>1382.3999999999999</v>
      </c>
      <c r="J191" s="223">
        <f>C191-H191</f>
        <v>120</v>
      </c>
      <c r="K191" s="225">
        <f t="shared" ref="K191:K202" si="46">L191-I191</f>
        <v>921.60000000000014</v>
      </c>
      <c r="L191" s="165">
        <f>C191*F191</f>
        <v>2304</v>
      </c>
      <c r="M191" s="145"/>
      <c r="N191" s="145"/>
      <c r="O191" s="145"/>
    </row>
    <row r="192" spans="1:15">
      <c r="A192" s="158"/>
      <c r="B192" s="158" t="s">
        <v>744</v>
      </c>
      <c r="C192" s="158">
        <v>1</v>
      </c>
      <c r="D192" s="159" t="s">
        <v>62</v>
      </c>
      <c r="E192" s="223">
        <v>1</v>
      </c>
      <c r="F192" s="525">
        <v>29.34</v>
      </c>
      <c r="G192" s="225">
        <v>29.34</v>
      </c>
      <c r="H192" s="522"/>
      <c r="I192" s="165">
        <f t="shared" si="45"/>
        <v>0</v>
      </c>
      <c r="J192" s="223">
        <f t="shared" ref="J192:J200" si="47">C192-H192</f>
        <v>1</v>
      </c>
      <c r="K192" s="225">
        <f t="shared" si="46"/>
        <v>29.34</v>
      </c>
      <c r="L192" s="165">
        <f t="shared" ref="L192:L200" si="48">C192*F192</f>
        <v>29.34</v>
      </c>
      <c r="M192" s="145"/>
      <c r="N192" s="145"/>
      <c r="O192" s="145"/>
    </row>
    <row r="193" spans="1:15">
      <c r="A193" s="158"/>
      <c r="B193" s="158" t="s">
        <v>745</v>
      </c>
      <c r="C193" s="158">
        <v>2</v>
      </c>
      <c r="D193" s="159" t="s">
        <v>62</v>
      </c>
      <c r="E193" s="223">
        <v>1</v>
      </c>
      <c r="F193" s="525">
        <v>27.3</v>
      </c>
      <c r="G193" s="225">
        <v>27.3</v>
      </c>
      <c r="H193" s="522">
        <v>1</v>
      </c>
      <c r="I193" s="165">
        <f t="shared" si="45"/>
        <v>27.3</v>
      </c>
      <c r="J193" s="223">
        <f t="shared" si="47"/>
        <v>1</v>
      </c>
      <c r="K193" s="225">
        <f t="shared" si="46"/>
        <v>27.3</v>
      </c>
      <c r="L193" s="165">
        <f t="shared" si="48"/>
        <v>54.6</v>
      </c>
      <c r="M193" s="145"/>
      <c r="N193" s="145"/>
      <c r="O193" s="145"/>
    </row>
    <row r="194" spans="1:15">
      <c r="A194" s="158"/>
      <c r="B194" s="158" t="s">
        <v>746</v>
      </c>
      <c r="C194" s="158">
        <v>2</v>
      </c>
      <c r="D194" s="159" t="s">
        <v>62</v>
      </c>
      <c r="E194" s="223">
        <v>1</v>
      </c>
      <c r="F194" s="525">
        <v>71.17</v>
      </c>
      <c r="G194" s="225">
        <v>71.17</v>
      </c>
      <c r="H194" s="522"/>
      <c r="I194" s="165">
        <f t="shared" si="45"/>
        <v>0</v>
      </c>
      <c r="J194" s="223">
        <f t="shared" si="47"/>
        <v>2</v>
      </c>
      <c r="K194" s="225">
        <f t="shared" si="46"/>
        <v>142.34</v>
      </c>
      <c r="L194" s="165">
        <f t="shared" si="48"/>
        <v>142.34</v>
      </c>
      <c r="M194" s="145"/>
      <c r="N194" s="145"/>
      <c r="O194" s="145"/>
    </row>
    <row r="195" spans="1:15">
      <c r="A195" s="158"/>
      <c r="B195" s="158" t="s">
        <v>747</v>
      </c>
      <c r="C195" s="158">
        <v>6</v>
      </c>
      <c r="D195" s="159" t="s">
        <v>62</v>
      </c>
      <c r="E195" s="223"/>
      <c r="F195" s="525">
        <v>38.33</v>
      </c>
      <c r="G195" s="225">
        <v>38.33</v>
      </c>
      <c r="H195" s="522"/>
      <c r="I195" s="165">
        <f t="shared" si="45"/>
        <v>0</v>
      </c>
      <c r="J195" s="223">
        <f t="shared" si="47"/>
        <v>6</v>
      </c>
      <c r="K195" s="225">
        <f t="shared" si="46"/>
        <v>229.98</v>
      </c>
      <c r="L195" s="165">
        <f t="shared" si="48"/>
        <v>229.98</v>
      </c>
      <c r="M195" s="145"/>
      <c r="N195" s="145"/>
      <c r="O195" s="145"/>
    </row>
    <row r="196" spans="1:15" ht="38.25">
      <c r="A196" s="159">
        <v>2</v>
      </c>
      <c r="B196" s="158" t="s">
        <v>443</v>
      </c>
      <c r="C196" s="225">
        <v>40</v>
      </c>
      <c r="D196" s="225" t="s">
        <v>231</v>
      </c>
      <c r="E196" s="223">
        <v>40</v>
      </c>
      <c r="F196" s="525">
        <v>7.82</v>
      </c>
      <c r="G196" s="225">
        <f>E196*F196</f>
        <v>312.8</v>
      </c>
      <c r="H196" s="522"/>
      <c r="I196" s="165">
        <f t="shared" si="45"/>
        <v>0</v>
      </c>
      <c r="J196" s="223">
        <f t="shared" si="47"/>
        <v>40</v>
      </c>
      <c r="K196" s="225">
        <f t="shared" si="46"/>
        <v>312.8</v>
      </c>
      <c r="L196" s="165">
        <f t="shared" si="48"/>
        <v>312.8</v>
      </c>
      <c r="M196" s="145"/>
      <c r="N196" s="145"/>
      <c r="O196" s="145"/>
    </row>
    <row r="197" spans="1:15">
      <c r="A197" s="159"/>
      <c r="B197" s="158" t="s">
        <v>746</v>
      </c>
      <c r="C197" s="225">
        <v>1</v>
      </c>
      <c r="D197" s="225" t="s">
        <v>62</v>
      </c>
      <c r="E197" s="223">
        <v>1</v>
      </c>
      <c r="F197" s="525">
        <v>71.17</v>
      </c>
      <c r="G197" s="225">
        <v>71.17</v>
      </c>
      <c r="H197" s="522"/>
      <c r="I197" s="165">
        <f t="shared" si="45"/>
        <v>0</v>
      </c>
      <c r="J197" s="223">
        <f t="shared" si="47"/>
        <v>1</v>
      </c>
      <c r="K197" s="225">
        <f t="shared" si="46"/>
        <v>71.17</v>
      </c>
      <c r="L197" s="165">
        <f t="shared" si="48"/>
        <v>71.17</v>
      </c>
      <c r="M197" s="145"/>
      <c r="N197" s="145"/>
      <c r="O197" s="145"/>
    </row>
    <row r="198" spans="1:15" ht="38.25">
      <c r="A198" s="159">
        <v>3</v>
      </c>
      <c r="B198" s="159" t="s">
        <v>356</v>
      </c>
      <c r="C198" s="159">
        <v>36</v>
      </c>
      <c r="D198" s="159" t="s">
        <v>231</v>
      </c>
      <c r="E198" s="223">
        <v>36</v>
      </c>
      <c r="F198" s="525">
        <v>7.37</v>
      </c>
      <c r="G198" s="225">
        <f>E198*F198</f>
        <v>265.32</v>
      </c>
      <c r="H198" s="522"/>
      <c r="I198" s="165">
        <f t="shared" si="45"/>
        <v>0</v>
      </c>
      <c r="J198" s="223">
        <f t="shared" si="47"/>
        <v>36</v>
      </c>
      <c r="K198" s="225">
        <f t="shared" si="46"/>
        <v>265.32</v>
      </c>
      <c r="L198" s="165">
        <f t="shared" si="48"/>
        <v>265.32</v>
      </c>
      <c r="M198" s="145"/>
      <c r="N198" s="864" t="s">
        <v>719</v>
      </c>
      <c r="O198" s="865"/>
    </row>
    <row r="199" spans="1:15">
      <c r="A199" s="159"/>
      <c r="B199" s="159" t="s">
        <v>746</v>
      </c>
      <c r="C199" s="159">
        <v>1</v>
      </c>
      <c r="D199" s="159" t="s">
        <v>62</v>
      </c>
      <c r="E199" s="223">
        <v>1</v>
      </c>
      <c r="F199" s="525">
        <v>71.17</v>
      </c>
      <c r="G199" s="225">
        <v>71.17</v>
      </c>
      <c r="H199" s="522"/>
      <c r="I199" s="165">
        <f t="shared" si="45"/>
        <v>0</v>
      </c>
      <c r="J199" s="223">
        <f t="shared" si="47"/>
        <v>1</v>
      </c>
      <c r="K199" s="225">
        <f t="shared" si="46"/>
        <v>71.17</v>
      </c>
      <c r="L199" s="165">
        <f t="shared" si="48"/>
        <v>71.17</v>
      </c>
      <c r="M199" s="145"/>
      <c r="N199" s="864"/>
      <c r="O199" s="865"/>
    </row>
    <row r="200" spans="1:15">
      <c r="A200" s="159">
        <v>4</v>
      </c>
      <c r="B200" s="165" t="s">
        <v>372</v>
      </c>
      <c r="C200" s="165">
        <v>50</v>
      </c>
      <c r="D200" s="159" t="s">
        <v>718</v>
      </c>
      <c r="E200" s="165">
        <v>50</v>
      </c>
      <c r="F200" s="223">
        <v>1.73</v>
      </c>
      <c r="G200" s="225">
        <f>E200*F200</f>
        <v>86.5</v>
      </c>
      <c r="H200" s="522">
        <v>50</v>
      </c>
      <c r="I200" s="165">
        <f t="shared" si="45"/>
        <v>86.5</v>
      </c>
      <c r="J200" s="223">
        <f t="shared" si="47"/>
        <v>0</v>
      </c>
      <c r="K200" s="225">
        <f t="shared" si="46"/>
        <v>0</v>
      </c>
      <c r="L200" s="165">
        <f t="shared" si="48"/>
        <v>86.5</v>
      </c>
      <c r="M200" s="145"/>
      <c r="N200" s="864"/>
      <c r="O200" s="865"/>
    </row>
    <row r="201" spans="1:15">
      <c r="A201" s="242">
        <v>5</v>
      </c>
      <c r="B201" s="165" t="s">
        <v>374</v>
      </c>
      <c r="C201" s="165">
        <v>140</v>
      </c>
      <c r="D201" s="225" t="s">
        <v>231</v>
      </c>
      <c r="E201" s="165">
        <v>140</v>
      </c>
      <c r="F201" s="223">
        <v>0.62</v>
      </c>
      <c r="G201" s="225">
        <f>E201*F201</f>
        <v>86.8</v>
      </c>
      <c r="H201" s="522"/>
      <c r="I201" s="165">
        <f t="shared" si="45"/>
        <v>0</v>
      </c>
      <c r="J201" s="223">
        <f>C201-H201</f>
        <v>140</v>
      </c>
      <c r="K201" s="225">
        <f t="shared" si="46"/>
        <v>86.8</v>
      </c>
      <c r="L201" s="165">
        <f>C201*F201</f>
        <v>86.8</v>
      </c>
      <c r="M201" s="145"/>
      <c r="N201" s="864"/>
      <c r="O201" s="865"/>
    </row>
    <row r="202" spans="1:15">
      <c r="A202" s="559"/>
      <c r="B202" s="619"/>
      <c r="C202" s="570"/>
      <c r="D202" s="559"/>
      <c r="E202" s="559"/>
      <c r="F202" s="197"/>
      <c r="G202" s="197"/>
      <c r="H202" s="559"/>
      <c r="I202" s="566">
        <f>SUM(I191:I201)</f>
        <v>1496.1999999999998</v>
      </c>
      <c r="J202" s="565"/>
      <c r="K202" s="225">
        <f t="shared" si="46"/>
        <v>2157.8200000000011</v>
      </c>
      <c r="L202" s="620">
        <f>SUM(L191:L201)</f>
        <v>3654.0200000000009</v>
      </c>
      <c r="M202" s="621" t="s">
        <v>326</v>
      </c>
      <c r="N202" s="145"/>
      <c r="O202" s="145"/>
    </row>
    <row r="203" spans="1:15">
      <c r="A203" s="559"/>
      <c r="B203" s="619"/>
      <c r="C203" s="570"/>
      <c r="D203" s="559"/>
      <c r="E203" s="559"/>
      <c r="F203" s="573"/>
      <c r="G203" s="565"/>
      <c r="H203" s="559"/>
      <c r="I203" s="559"/>
      <c r="J203" s="565"/>
      <c r="K203" s="197"/>
      <c r="L203" s="145"/>
      <c r="M203" s="145"/>
      <c r="N203" s="145"/>
      <c r="O203" s="145"/>
    </row>
    <row r="204" spans="1:15">
      <c r="A204" s="559"/>
      <c r="B204" s="619"/>
      <c r="C204" s="570"/>
      <c r="D204" s="559"/>
      <c r="E204" s="559"/>
      <c r="F204" s="573"/>
      <c r="G204" s="565"/>
      <c r="H204" s="559"/>
      <c r="I204" s="559"/>
      <c r="J204" s="565"/>
      <c r="K204" s="555"/>
      <c r="L204" s="145"/>
      <c r="M204" s="145"/>
      <c r="N204" s="145"/>
      <c r="O204" s="145"/>
    </row>
    <row r="205" spans="1:15">
      <c r="A205" s="643" t="s">
        <v>525</v>
      </c>
      <c r="B205" s="622"/>
      <c r="C205" s="622"/>
      <c r="D205" s="622"/>
      <c r="E205" s="570"/>
      <c r="F205" s="622"/>
      <c r="G205" s="590"/>
      <c r="H205" s="590"/>
      <c r="I205" s="590"/>
      <c r="J205" s="578" t="s">
        <v>715</v>
      </c>
      <c r="K205" s="559"/>
      <c r="L205" s="145"/>
      <c r="M205" s="145"/>
      <c r="N205" s="145"/>
      <c r="O205" s="145"/>
    </row>
    <row r="206" spans="1:15" ht="25.5">
      <c r="A206" s="227" t="s">
        <v>305</v>
      </c>
      <c r="B206" s="159" t="s">
        <v>306</v>
      </c>
      <c r="C206" s="158" t="s">
        <v>724</v>
      </c>
      <c r="D206" s="159" t="s">
        <v>725</v>
      </c>
      <c r="E206" s="220" t="s">
        <v>547</v>
      </c>
      <c r="F206" s="220" t="s">
        <v>548</v>
      </c>
      <c r="G206" s="547" t="s">
        <v>225</v>
      </c>
      <c r="H206" s="221" t="s">
        <v>204</v>
      </c>
      <c r="I206" s="540" t="s">
        <v>207</v>
      </c>
      <c r="J206" s="222" t="s">
        <v>206</v>
      </c>
      <c r="K206" s="545" t="s">
        <v>226</v>
      </c>
      <c r="L206" s="220" t="s">
        <v>556</v>
      </c>
      <c r="M206" s="145"/>
      <c r="N206" s="145"/>
      <c r="O206" s="145"/>
    </row>
    <row r="207" spans="1:15" ht="25.5">
      <c r="A207" s="159">
        <v>1</v>
      </c>
      <c r="B207" s="178" t="s">
        <v>357</v>
      </c>
      <c r="C207" s="178">
        <v>50</v>
      </c>
      <c r="D207" s="181">
        <v>1</v>
      </c>
      <c r="E207" s="528">
        <v>50</v>
      </c>
      <c r="F207" s="223">
        <f>G207/E207</f>
        <v>0.25920000000000004</v>
      </c>
      <c r="G207" s="550">
        <v>12.96</v>
      </c>
      <c r="H207" s="522">
        <v>1</v>
      </c>
      <c r="I207" s="165">
        <f>G207*H207</f>
        <v>12.96</v>
      </c>
      <c r="J207" s="165">
        <f>D207-H207</f>
        <v>0</v>
      </c>
      <c r="K207" s="225">
        <f t="shared" ref="K207:K216" si="49">L207-I207</f>
        <v>0</v>
      </c>
      <c r="L207" s="165">
        <f t="shared" ref="L207:L215" si="50">C207*F207</f>
        <v>12.960000000000003</v>
      </c>
      <c r="M207" s="145"/>
      <c r="N207" s="145"/>
      <c r="O207" s="145"/>
    </row>
    <row r="208" spans="1:15" ht="51">
      <c r="A208" s="159">
        <v>2</v>
      </c>
      <c r="B208" s="178" t="s">
        <v>383</v>
      </c>
      <c r="C208" s="178">
        <v>150</v>
      </c>
      <c r="D208" s="178">
        <v>3</v>
      </c>
      <c r="E208" s="529">
        <v>50</v>
      </c>
      <c r="F208" s="223">
        <f>G208/E208</f>
        <v>0.1166</v>
      </c>
      <c r="G208" s="550">
        <v>5.83</v>
      </c>
      <c r="H208" s="522">
        <v>2</v>
      </c>
      <c r="I208" s="165">
        <f t="shared" ref="I208:I215" si="51">G208*H208</f>
        <v>11.66</v>
      </c>
      <c r="J208" s="165">
        <f t="shared" ref="J208:J215" si="52">D208-H208</f>
        <v>1</v>
      </c>
      <c r="K208" s="225">
        <f t="shared" si="49"/>
        <v>5.8299999999999983</v>
      </c>
      <c r="L208" s="165">
        <f t="shared" si="50"/>
        <v>17.489999999999998</v>
      </c>
      <c r="M208" s="145"/>
      <c r="N208" s="145"/>
      <c r="O208" s="145"/>
    </row>
    <row r="209" spans="1:15" ht="38.25">
      <c r="A209" s="159">
        <v>3</v>
      </c>
      <c r="B209" s="178" t="s">
        <v>434</v>
      </c>
      <c r="C209" s="178">
        <v>100</v>
      </c>
      <c r="D209" s="178">
        <v>2</v>
      </c>
      <c r="E209" s="529">
        <v>50</v>
      </c>
      <c r="F209" s="223">
        <f>G209/E209</f>
        <v>1.296</v>
      </c>
      <c r="G209" s="550">
        <v>64.8</v>
      </c>
      <c r="H209" s="522">
        <v>1</v>
      </c>
      <c r="I209" s="165">
        <f t="shared" si="51"/>
        <v>64.8</v>
      </c>
      <c r="J209" s="165">
        <f t="shared" si="52"/>
        <v>1</v>
      </c>
      <c r="K209" s="225">
        <f t="shared" si="49"/>
        <v>64.8</v>
      </c>
      <c r="L209" s="165">
        <f t="shared" si="50"/>
        <v>129.6</v>
      </c>
      <c r="M209" s="145"/>
      <c r="N209" s="145"/>
      <c r="O209" s="145"/>
    </row>
    <row r="210" spans="1:15" ht="25.5">
      <c r="A210" s="159">
        <v>4</v>
      </c>
      <c r="B210" s="178" t="s">
        <v>463</v>
      </c>
      <c r="C210" s="178">
        <v>250</v>
      </c>
      <c r="D210" s="178">
        <v>5</v>
      </c>
      <c r="E210" s="529">
        <v>50</v>
      </c>
      <c r="F210" s="223">
        <f t="shared" ref="F210:F215" si="53">G210/E210</f>
        <v>0.25920000000000004</v>
      </c>
      <c r="G210" s="550">
        <v>12.96</v>
      </c>
      <c r="H210" s="522">
        <v>2</v>
      </c>
      <c r="I210" s="165">
        <f t="shared" si="51"/>
        <v>25.92</v>
      </c>
      <c r="J210" s="165">
        <f t="shared" si="52"/>
        <v>3</v>
      </c>
      <c r="K210" s="225">
        <f t="shared" si="49"/>
        <v>38.88000000000001</v>
      </c>
      <c r="L210" s="165">
        <f t="shared" si="50"/>
        <v>64.800000000000011</v>
      </c>
      <c r="M210" s="145"/>
      <c r="N210" s="145"/>
      <c r="O210" s="145"/>
    </row>
    <row r="211" spans="1:15" ht="25.5">
      <c r="A211" s="159">
        <v>5</v>
      </c>
      <c r="B211" s="178" t="s">
        <v>358</v>
      </c>
      <c r="C211" s="178">
        <v>250</v>
      </c>
      <c r="D211" s="178">
        <v>5</v>
      </c>
      <c r="E211" s="529">
        <v>50</v>
      </c>
      <c r="F211" s="223">
        <f t="shared" si="53"/>
        <v>0.25920000000000004</v>
      </c>
      <c r="G211" s="550">
        <v>12.96</v>
      </c>
      <c r="H211" s="522">
        <v>2</v>
      </c>
      <c r="I211" s="165">
        <f t="shared" si="51"/>
        <v>25.92</v>
      </c>
      <c r="J211" s="165">
        <f t="shared" si="52"/>
        <v>3</v>
      </c>
      <c r="K211" s="225">
        <f t="shared" si="49"/>
        <v>38.88000000000001</v>
      </c>
      <c r="L211" s="165">
        <f t="shared" si="50"/>
        <v>64.800000000000011</v>
      </c>
      <c r="M211" s="145"/>
      <c r="N211" s="145"/>
      <c r="O211" s="145"/>
    </row>
    <row r="212" spans="1:15" ht="25.5">
      <c r="A212" s="159">
        <v>6</v>
      </c>
      <c r="B212" s="178" t="s">
        <v>359</v>
      </c>
      <c r="C212" s="178">
        <v>250</v>
      </c>
      <c r="D212" s="178">
        <v>5</v>
      </c>
      <c r="E212" s="529">
        <v>50</v>
      </c>
      <c r="F212" s="223">
        <f t="shared" si="53"/>
        <v>0.25920000000000004</v>
      </c>
      <c r="G212" s="550">
        <v>12.96</v>
      </c>
      <c r="H212" s="522">
        <v>2</v>
      </c>
      <c r="I212" s="165">
        <f t="shared" si="51"/>
        <v>25.92</v>
      </c>
      <c r="J212" s="165">
        <f t="shared" si="52"/>
        <v>3</v>
      </c>
      <c r="K212" s="225">
        <f t="shared" si="49"/>
        <v>38.88000000000001</v>
      </c>
      <c r="L212" s="165">
        <f t="shared" si="50"/>
        <v>64.800000000000011</v>
      </c>
      <c r="M212" s="145"/>
      <c r="N212" s="145"/>
      <c r="O212" s="145"/>
    </row>
    <row r="213" spans="1:15" ht="38.25">
      <c r="A213" s="159">
        <v>7</v>
      </c>
      <c r="B213" s="178" t="s">
        <v>124</v>
      </c>
      <c r="C213" s="178">
        <v>50</v>
      </c>
      <c r="D213" s="178">
        <v>1</v>
      </c>
      <c r="E213" s="529">
        <v>50</v>
      </c>
      <c r="F213" s="223">
        <f t="shared" si="53"/>
        <v>2.1383999999999999</v>
      </c>
      <c r="G213" s="550">
        <v>106.92</v>
      </c>
      <c r="H213" s="522"/>
      <c r="I213" s="165">
        <f t="shared" si="51"/>
        <v>0</v>
      </c>
      <c r="J213" s="165">
        <f t="shared" si="52"/>
        <v>1</v>
      </c>
      <c r="K213" s="225">
        <f t="shared" si="49"/>
        <v>106.91999999999999</v>
      </c>
      <c r="L213" s="165">
        <f t="shared" si="50"/>
        <v>106.91999999999999</v>
      </c>
      <c r="M213" s="145"/>
      <c r="N213" s="145"/>
      <c r="O213" s="145"/>
    </row>
    <row r="214" spans="1:15" ht="38.25">
      <c r="A214" s="159">
        <v>8</v>
      </c>
      <c r="B214" s="178" t="s">
        <v>462</v>
      </c>
      <c r="C214" s="178">
        <v>100</v>
      </c>
      <c r="D214" s="178">
        <v>2</v>
      </c>
      <c r="E214" s="529">
        <v>50</v>
      </c>
      <c r="F214" s="223">
        <f t="shared" si="53"/>
        <v>0.3024</v>
      </c>
      <c r="G214" s="550">
        <v>15.12</v>
      </c>
      <c r="H214" s="522">
        <v>4</v>
      </c>
      <c r="I214" s="165">
        <f t="shared" si="51"/>
        <v>60.48</v>
      </c>
      <c r="J214" s="646">
        <f t="shared" si="52"/>
        <v>-2</v>
      </c>
      <c r="K214" s="225">
        <f t="shared" si="49"/>
        <v>-30.239999999999995</v>
      </c>
      <c r="L214" s="165">
        <f t="shared" si="50"/>
        <v>30.240000000000002</v>
      </c>
      <c r="M214" s="145"/>
      <c r="N214" s="145"/>
      <c r="O214" s="145"/>
    </row>
    <row r="215" spans="1:15" ht="38.25">
      <c r="A215" s="159">
        <v>9</v>
      </c>
      <c r="B215" s="178" t="s">
        <v>384</v>
      </c>
      <c r="C215" s="178">
        <v>500</v>
      </c>
      <c r="D215" s="178">
        <v>10</v>
      </c>
      <c r="E215" s="223">
        <v>50</v>
      </c>
      <c r="F215" s="223">
        <f t="shared" si="53"/>
        <v>0.25920000000000004</v>
      </c>
      <c r="G215" s="550">
        <v>12.96</v>
      </c>
      <c r="H215" s="522">
        <v>6</v>
      </c>
      <c r="I215" s="165">
        <f t="shared" si="51"/>
        <v>77.760000000000005</v>
      </c>
      <c r="J215" s="165">
        <f t="shared" si="52"/>
        <v>4</v>
      </c>
      <c r="K215" s="225">
        <f t="shared" si="49"/>
        <v>51.840000000000018</v>
      </c>
      <c r="L215" s="165">
        <f t="shared" si="50"/>
        <v>129.60000000000002</v>
      </c>
      <c r="M215" s="145"/>
      <c r="N215" s="145"/>
      <c r="O215" s="145"/>
    </row>
    <row r="216" spans="1:15">
      <c r="A216" s="240"/>
      <c r="B216" s="171"/>
      <c r="C216" s="240"/>
      <c r="D216" s="240"/>
      <c r="E216" s="559"/>
      <c r="F216" s="197"/>
      <c r="G216" s="623"/>
      <c r="H216" s="565"/>
      <c r="I216" s="593">
        <f>SUM(I207:I215)</f>
        <v>305.42</v>
      </c>
      <c r="J216" s="565"/>
      <c r="K216" s="225">
        <f t="shared" si="49"/>
        <v>315.79000000000002</v>
      </c>
      <c r="L216" s="605">
        <f>SUM(L207:L215)</f>
        <v>621.21</v>
      </c>
      <c r="M216" s="556" t="s">
        <v>326</v>
      </c>
      <c r="N216" s="145"/>
      <c r="O216" s="145"/>
    </row>
    <row r="217" spans="1:15">
      <c r="A217" s="240"/>
      <c r="B217" s="171"/>
      <c r="C217" s="240"/>
      <c r="D217" s="240"/>
      <c r="E217" s="559"/>
      <c r="F217" s="573"/>
      <c r="G217" s="559"/>
      <c r="H217" s="565"/>
      <c r="I217" s="565"/>
      <c r="J217" s="565"/>
      <c r="K217" s="197"/>
      <c r="L217" s="145"/>
      <c r="M217" s="145"/>
      <c r="N217" s="145"/>
      <c r="O217" s="145"/>
    </row>
    <row r="218" spans="1:15">
      <c r="A218" s="240"/>
      <c r="B218" s="171"/>
      <c r="C218" s="240"/>
      <c r="D218" s="240"/>
      <c r="E218" s="559"/>
      <c r="F218" s="573"/>
      <c r="G218" s="559"/>
      <c r="H218" s="565"/>
      <c r="I218" s="565"/>
      <c r="J218" s="565"/>
      <c r="K218" s="197"/>
      <c r="L218" s="145"/>
      <c r="M218" s="145"/>
      <c r="N218" s="145"/>
      <c r="O218" s="145"/>
    </row>
    <row r="219" spans="1:15">
      <c r="A219" s="653" t="s">
        <v>526</v>
      </c>
      <c r="B219" s="577"/>
      <c r="C219" s="577"/>
      <c r="D219" s="577"/>
      <c r="E219" s="570"/>
      <c r="F219" s="602" t="s">
        <v>576</v>
      </c>
      <c r="G219" s="234"/>
      <c r="H219" s="234"/>
      <c r="I219" s="234"/>
      <c r="J219" s="559"/>
      <c r="K219" s="559"/>
      <c r="L219" s="145"/>
      <c r="M219" s="145"/>
      <c r="N219" s="145"/>
      <c r="O219" s="145"/>
    </row>
    <row r="220" spans="1:15" ht="33.75">
      <c r="A220" s="159" t="s">
        <v>305</v>
      </c>
      <c r="B220" s="159" t="s">
        <v>306</v>
      </c>
      <c r="C220" s="159" t="s">
        <v>307</v>
      </c>
      <c r="D220" s="231" t="s">
        <v>308</v>
      </c>
      <c r="E220" s="220" t="s">
        <v>547</v>
      </c>
      <c r="F220" s="220" t="s">
        <v>726</v>
      </c>
      <c r="G220" s="547" t="s">
        <v>225</v>
      </c>
      <c r="H220" s="221" t="s">
        <v>204</v>
      </c>
      <c r="I220" s="540" t="s">
        <v>207</v>
      </c>
      <c r="J220" s="222" t="s">
        <v>363</v>
      </c>
      <c r="K220" s="545" t="s">
        <v>226</v>
      </c>
      <c r="L220" s="220" t="s">
        <v>556</v>
      </c>
      <c r="M220" s="129" t="s">
        <v>727</v>
      </c>
      <c r="N220" s="129" t="s">
        <v>728</v>
      </c>
      <c r="O220" s="145"/>
    </row>
    <row r="221" spans="1:15" ht="25.5">
      <c r="A221" s="159">
        <v>1</v>
      </c>
      <c r="B221" s="181" t="s">
        <v>464</v>
      </c>
      <c r="C221" s="163">
        <v>20</v>
      </c>
      <c r="D221" s="163" t="s">
        <v>172</v>
      </c>
      <c r="E221" s="624">
        <v>20</v>
      </c>
      <c r="F221" s="223">
        <v>24.25</v>
      </c>
      <c r="G221" s="530">
        <f>E221*F221</f>
        <v>485</v>
      </c>
      <c r="H221" s="522"/>
      <c r="I221" s="649">
        <f>F221*H221</f>
        <v>0</v>
      </c>
      <c r="J221" s="165">
        <f>C221-H221</f>
        <v>20</v>
      </c>
      <c r="K221" s="646">
        <f>L221-I221</f>
        <v>485</v>
      </c>
      <c r="L221" s="223">
        <f>C221*F221</f>
        <v>485</v>
      </c>
      <c r="M221" s="129">
        <v>72592</v>
      </c>
      <c r="N221" s="129" t="s">
        <v>729</v>
      </c>
      <c r="O221" s="145"/>
    </row>
    <row r="222" spans="1:15" ht="25.5">
      <c r="A222" s="159">
        <v>2</v>
      </c>
      <c r="B222" s="159" t="s">
        <v>360</v>
      </c>
      <c r="C222" s="159">
        <v>40</v>
      </c>
      <c r="D222" s="159" t="s">
        <v>172</v>
      </c>
      <c r="E222" s="223">
        <v>20</v>
      </c>
      <c r="F222" s="223">
        <v>18.79</v>
      </c>
      <c r="G222" s="530">
        <f>E222*F222</f>
        <v>375.79999999999995</v>
      </c>
      <c r="H222" s="522">
        <v>20</v>
      </c>
      <c r="I222" s="649">
        <f>F222*H222</f>
        <v>375.79999999999995</v>
      </c>
      <c r="J222" s="165">
        <f>C222-H222</f>
        <v>20</v>
      </c>
      <c r="K222" s="646">
        <f>L222-I222</f>
        <v>375.79999999999995</v>
      </c>
      <c r="L222" s="223">
        <f>C222*F222</f>
        <v>751.59999999999991</v>
      </c>
      <c r="M222" s="129">
        <v>71822</v>
      </c>
      <c r="N222" s="129" t="s">
        <v>729</v>
      </c>
      <c r="O222" s="145"/>
    </row>
    <row r="223" spans="1:15">
      <c r="A223" s="168"/>
      <c r="B223" s="168"/>
      <c r="C223" s="168"/>
      <c r="D223" s="168"/>
      <c r="E223" s="555"/>
      <c r="F223" s="197"/>
      <c r="G223" s="197"/>
      <c r="H223" s="656">
        <f>SUM(F223:G223)</f>
        <v>0</v>
      </c>
      <c r="I223" s="657">
        <f>SUM(I221:I222)</f>
        <v>375.79999999999995</v>
      </c>
      <c r="J223" s="656">
        <f>SUM(J221:J222)</f>
        <v>40</v>
      </c>
      <c r="K223" s="646">
        <f>L223-I223</f>
        <v>860.8</v>
      </c>
      <c r="L223" s="655">
        <f>SUM(L221:L222)</f>
        <v>1236.5999999999999</v>
      </c>
      <c r="M223" s="654" t="s">
        <v>326</v>
      </c>
      <c r="N223" s="145"/>
      <c r="O223" s="145"/>
    </row>
    <row r="224" spans="1:15">
      <c r="A224" s="555"/>
      <c r="B224" s="555"/>
      <c r="C224" s="555"/>
      <c r="D224" s="555"/>
      <c r="E224" s="555"/>
      <c r="F224" s="555"/>
      <c r="G224" s="555"/>
      <c r="H224" s="555"/>
      <c r="I224" s="555"/>
      <c r="J224" s="555"/>
      <c r="K224" s="555"/>
      <c r="L224" s="145"/>
      <c r="M224" s="145"/>
      <c r="N224" s="145"/>
      <c r="O224" s="145"/>
    </row>
    <row r="225" spans="1:15">
      <c r="A225" s="555"/>
      <c r="B225" s="555"/>
      <c r="C225" s="555"/>
      <c r="D225" s="555"/>
      <c r="E225" s="555"/>
      <c r="F225" s="555"/>
      <c r="G225" s="555"/>
      <c r="H225" s="555"/>
      <c r="I225" s="555"/>
      <c r="J225" s="555"/>
      <c r="K225" s="555"/>
      <c r="L225" s="145"/>
      <c r="M225" s="145"/>
      <c r="N225" s="145"/>
      <c r="O225" s="145"/>
    </row>
    <row r="226" spans="1:15">
      <c r="A226" s="555"/>
      <c r="B226" s="555"/>
      <c r="C226" s="555"/>
      <c r="D226" s="555"/>
      <c r="E226" s="555"/>
      <c r="F226" s="555"/>
      <c r="G226" s="555"/>
      <c r="H226" s="555"/>
      <c r="I226" s="555"/>
      <c r="J226" s="555"/>
      <c r="K226" s="555"/>
      <c r="L226" s="145"/>
      <c r="M226" s="145"/>
      <c r="N226" s="145"/>
      <c r="O226" s="145"/>
    </row>
    <row r="227" spans="1:15" ht="18">
      <c r="B227" s="185" t="s">
        <v>544</v>
      </c>
      <c r="C227" s="155"/>
      <c r="D227" s="155"/>
      <c r="E227" s="155"/>
      <c r="F227" s="155"/>
      <c r="G227" s="155"/>
      <c r="H227" s="155"/>
      <c r="I227" s="155"/>
      <c r="K227" s="155"/>
    </row>
    <row r="228" spans="1:15" ht="25.5">
      <c r="A228" s="186" t="s">
        <v>528</v>
      </c>
      <c r="B228" s="187" t="s">
        <v>390</v>
      </c>
      <c r="C228" s="187"/>
      <c r="D228" s="187"/>
      <c r="E228" s="187"/>
      <c r="F228" s="155"/>
      <c r="G228" s="155"/>
      <c r="H228" s="155"/>
      <c r="I228" s="155"/>
      <c r="K228" s="155"/>
    </row>
    <row r="229" spans="1:15">
      <c r="A229" s="155">
        <v>1</v>
      </c>
      <c r="B229" s="188" t="s">
        <v>470</v>
      </c>
      <c r="C229" s="189"/>
      <c r="D229" s="189"/>
      <c r="E229" s="189"/>
      <c r="F229" s="155"/>
      <c r="G229" s="155"/>
      <c r="H229" s="155"/>
      <c r="I229" s="155"/>
      <c r="K229" s="155"/>
    </row>
    <row r="230" spans="1:15">
      <c r="A230" s="155">
        <v>2</v>
      </c>
      <c r="B230" s="188" t="s">
        <v>471</v>
      </c>
      <c r="C230" s="189"/>
      <c r="D230" s="189"/>
      <c r="E230" s="189"/>
      <c r="F230" s="155"/>
      <c r="G230" s="155"/>
      <c r="H230" s="190"/>
      <c r="I230" s="155"/>
      <c r="K230" s="155"/>
    </row>
    <row r="231" spans="1:15">
      <c r="A231" s="155"/>
      <c r="B231" s="188" t="s">
        <v>472</v>
      </c>
      <c r="C231" s="189"/>
      <c r="D231" s="189"/>
      <c r="E231" s="189"/>
      <c r="F231" s="155"/>
      <c r="G231" s="155"/>
      <c r="H231" s="155"/>
      <c r="I231" s="155"/>
      <c r="K231" s="155"/>
    </row>
    <row r="232" spans="1:15">
      <c r="A232" s="155"/>
      <c r="B232" s="188" t="s">
        <v>473</v>
      </c>
      <c r="C232" s="189"/>
      <c r="D232" s="189"/>
      <c r="E232" s="189"/>
      <c r="F232" s="155"/>
      <c r="G232" s="155"/>
      <c r="H232" s="155"/>
      <c r="I232" s="155"/>
      <c r="K232" s="155"/>
    </row>
    <row r="233" spans="1:15">
      <c r="A233" s="155"/>
      <c r="B233" s="188" t="s">
        <v>474</v>
      </c>
      <c r="C233" s="189"/>
      <c r="D233" s="189"/>
      <c r="E233" s="189"/>
      <c r="F233" s="155"/>
      <c r="G233" s="155"/>
      <c r="H233" s="155"/>
      <c r="I233" s="155"/>
      <c r="K233" s="155"/>
    </row>
    <row r="234" spans="1:15">
      <c r="A234" s="155">
        <v>3</v>
      </c>
      <c r="B234" s="188" t="s">
        <v>475</v>
      </c>
      <c r="C234" s="189"/>
      <c r="D234" s="189"/>
      <c r="E234" s="189"/>
      <c r="F234" s="155"/>
      <c r="G234" s="155"/>
      <c r="H234" s="155"/>
      <c r="I234" s="155"/>
      <c r="K234" s="155"/>
    </row>
    <row r="235" spans="1:15">
      <c r="A235" s="154">
        <v>4</v>
      </c>
      <c r="B235" s="868" t="s">
        <v>476</v>
      </c>
      <c r="C235" s="868"/>
      <c r="D235" s="868"/>
      <c r="E235" s="868"/>
    </row>
    <row r="236" spans="1:15">
      <c r="A236" s="154">
        <v>5</v>
      </c>
      <c r="B236" s="869" t="s">
        <v>477</v>
      </c>
      <c r="C236" s="869"/>
      <c r="D236" s="869"/>
      <c r="E236" s="869"/>
    </row>
    <row r="237" spans="1:15">
      <c r="A237" s="154">
        <v>6</v>
      </c>
      <c r="B237" s="188" t="s">
        <v>478</v>
      </c>
      <c r="C237" s="189"/>
      <c r="D237" s="189"/>
      <c r="E237" s="189"/>
    </row>
    <row r="238" spans="1:15">
      <c r="A238" s="154">
        <v>7</v>
      </c>
      <c r="B238" s="191" t="s">
        <v>479</v>
      </c>
      <c r="C238" s="192"/>
      <c r="D238" s="192"/>
      <c r="E238" s="192"/>
    </row>
    <row r="239" spans="1:15">
      <c r="A239" s="154">
        <v>8</v>
      </c>
      <c r="B239" s="193" t="s">
        <v>480</v>
      </c>
      <c r="C239" s="194"/>
      <c r="D239" s="194"/>
      <c r="E239" s="194"/>
    </row>
    <row r="240" spans="1:15">
      <c r="A240" s="154">
        <v>9</v>
      </c>
      <c r="B240" s="193" t="s">
        <v>481</v>
      </c>
      <c r="C240" s="195"/>
      <c r="D240" s="195"/>
      <c r="E240" s="195"/>
    </row>
    <row r="241" spans="1:7">
      <c r="A241" s="154">
        <v>10</v>
      </c>
      <c r="B241" s="196" t="s">
        <v>482</v>
      </c>
      <c r="C241" s="195"/>
      <c r="D241" s="195"/>
      <c r="E241" s="195"/>
    </row>
    <row r="242" spans="1:7">
      <c r="A242" s="197" t="s">
        <v>529</v>
      </c>
      <c r="B242" s="198" t="s">
        <v>391</v>
      </c>
      <c r="C242" s="198"/>
      <c r="D242" s="198"/>
      <c r="E242" s="198"/>
    </row>
    <row r="243" spans="1:7">
      <c r="A243" s="154">
        <v>1</v>
      </c>
      <c r="B243" s="199" t="s">
        <v>483</v>
      </c>
      <c r="C243" s="199"/>
      <c r="D243" s="199"/>
      <c r="E243" s="199"/>
    </row>
    <row r="244" spans="1:7">
      <c r="A244" s="154">
        <v>2</v>
      </c>
      <c r="B244" s="199" t="s">
        <v>393</v>
      </c>
      <c r="C244" s="199"/>
      <c r="D244" s="199"/>
      <c r="E244" s="199"/>
    </row>
    <row r="245" spans="1:7">
      <c r="A245" s="154">
        <v>3</v>
      </c>
      <c r="B245" s="199" t="s">
        <v>394</v>
      </c>
      <c r="C245" s="199"/>
      <c r="D245" s="199"/>
      <c r="E245" s="199"/>
    </row>
    <row r="246" spans="1:7">
      <c r="A246" s="154">
        <v>4</v>
      </c>
      <c r="B246" s="200" t="s">
        <v>484</v>
      </c>
      <c r="C246" s="200"/>
      <c r="D246" s="200"/>
      <c r="E246" s="200"/>
    </row>
    <row r="247" spans="1:7">
      <c r="A247" s="154">
        <v>5</v>
      </c>
      <c r="B247" s="201" t="s">
        <v>396</v>
      </c>
      <c r="C247" s="201"/>
      <c r="D247" s="201"/>
      <c r="E247" s="201"/>
    </row>
    <row r="248" spans="1:7">
      <c r="A248" s="154">
        <v>6</v>
      </c>
      <c r="B248" s="199" t="s">
        <v>397</v>
      </c>
      <c r="C248" s="199"/>
      <c r="D248" s="199"/>
      <c r="E248" s="199"/>
    </row>
    <row r="249" spans="1:7">
      <c r="A249" s="202">
        <v>7</v>
      </c>
      <c r="B249" s="870" t="s">
        <v>532</v>
      </c>
      <c r="C249" s="870"/>
      <c r="D249" s="870"/>
      <c r="E249" s="870"/>
      <c r="F249" s="870"/>
      <c r="G249" s="520"/>
    </row>
    <row r="250" spans="1:7" ht="25.5">
      <c r="A250" s="203" t="s">
        <v>530</v>
      </c>
      <c r="B250" s="204" t="s">
        <v>400</v>
      </c>
      <c r="D250" s="201"/>
      <c r="E250" s="201"/>
    </row>
    <row r="251" spans="1:7" ht="25.5">
      <c r="A251" s="154">
        <v>1</v>
      </c>
      <c r="B251" s="205" t="s">
        <v>485</v>
      </c>
    </row>
    <row r="252" spans="1:7">
      <c r="A252" s="154">
        <v>2</v>
      </c>
      <c r="B252" s="206" t="s">
        <v>401</v>
      </c>
      <c r="D252" s="199"/>
      <c r="E252" s="199"/>
    </row>
    <row r="253" spans="1:7">
      <c r="A253" s="154">
        <v>3</v>
      </c>
      <c r="B253" s="206" t="s">
        <v>402</v>
      </c>
      <c r="D253" s="206"/>
      <c r="E253" s="206"/>
    </row>
    <row r="254" spans="1:7">
      <c r="A254" s="203" t="s">
        <v>533</v>
      </c>
      <c r="B254" s="871" t="s">
        <v>531</v>
      </c>
      <c r="C254" s="871"/>
      <c r="D254" s="871"/>
      <c r="E254" s="871"/>
      <c r="F254" s="871"/>
      <c r="G254" s="521"/>
    </row>
    <row r="255" spans="1:7">
      <c r="C255" s="207"/>
      <c r="D255" s="207"/>
      <c r="E255" s="207"/>
    </row>
    <row r="256" spans="1:7">
      <c r="C256" s="155"/>
      <c r="D256" s="206"/>
      <c r="E256" s="206"/>
    </row>
    <row r="257" spans="2:5">
      <c r="B257" s="208" t="s">
        <v>534</v>
      </c>
      <c r="C257" s="209"/>
      <c r="D257" s="209"/>
    </row>
    <row r="258" spans="2:5">
      <c r="B258" s="210" t="s">
        <v>403</v>
      </c>
      <c r="C258" s="210"/>
      <c r="D258" s="210"/>
      <c r="E258" s="210"/>
    </row>
    <row r="259" spans="2:5">
      <c r="B259" s="211" t="s">
        <v>486</v>
      </c>
      <c r="C259" s="211"/>
      <c r="D259" s="211"/>
      <c r="E259" s="211"/>
    </row>
    <row r="260" spans="2:5">
      <c r="B260" s="211" t="s">
        <v>487</v>
      </c>
      <c r="C260" s="155"/>
      <c r="D260" s="211"/>
      <c r="E260" s="211"/>
    </row>
    <row r="261" spans="2:5">
      <c r="B261" s="211" t="s">
        <v>488</v>
      </c>
      <c r="C261" s="155"/>
      <c r="D261" s="211"/>
      <c r="E261" s="211"/>
    </row>
    <row r="262" spans="2:5">
      <c r="B262" s="211" t="s">
        <v>489</v>
      </c>
      <c r="C262" s="155"/>
      <c r="D262" s="211"/>
      <c r="E262" s="211"/>
    </row>
    <row r="263" spans="2:5">
      <c r="B263" s="211" t="s">
        <v>407</v>
      </c>
      <c r="C263" s="155"/>
      <c r="D263" s="211"/>
      <c r="E263" s="211"/>
    </row>
    <row r="264" spans="2:5">
      <c r="B264" s="212" t="s">
        <v>490</v>
      </c>
      <c r="C264" s="155"/>
      <c r="D264" s="211"/>
      <c r="E264" s="211"/>
    </row>
    <row r="265" spans="2:5">
      <c r="B265" s="211" t="s">
        <v>491</v>
      </c>
      <c r="C265" s="155"/>
      <c r="D265" s="211"/>
      <c r="E265" s="211"/>
    </row>
    <row r="266" spans="2:5">
      <c r="B266" s="211" t="s">
        <v>492</v>
      </c>
      <c r="C266" s="155"/>
      <c r="D266" s="211"/>
      <c r="E266" s="211"/>
    </row>
    <row r="267" spans="2:5">
      <c r="B267" s="211" t="s">
        <v>493</v>
      </c>
      <c r="C267" s="155"/>
      <c r="D267" s="211"/>
      <c r="E267" s="211"/>
    </row>
    <row r="268" spans="2:5">
      <c r="B268" s="206" t="s">
        <v>494</v>
      </c>
      <c r="C268" s="155"/>
      <c r="D268" s="206"/>
      <c r="E268" s="211"/>
    </row>
    <row r="269" spans="2:5">
      <c r="B269" s="156"/>
      <c r="C269" s="155"/>
      <c r="D269" s="155"/>
    </row>
    <row r="270" spans="2:5">
      <c r="B270" s="153" t="s">
        <v>527</v>
      </c>
    </row>
    <row r="271" spans="2:5">
      <c r="B271" s="213" t="s">
        <v>495</v>
      </c>
      <c r="C271" s="213"/>
      <c r="D271" s="213"/>
      <c r="E271" s="213"/>
    </row>
    <row r="272" spans="2:5" ht="25.5">
      <c r="B272" s="214" t="s">
        <v>413</v>
      </c>
      <c r="C272" s="214"/>
      <c r="D272" s="214"/>
      <c r="E272" s="214"/>
    </row>
    <row r="273" spans="1:5" ht="25.5">
      <c r="B273" s="214" t="s">
        <v>414</v>
      </c>
      <c r="C273" s="214"/>
      <c r="D273" s="214"/>
      <c r="E273" s="214"/>
    </row>
    <row r="274" spans="1:5" ht="25.5">
      <c r="B274" s="214" t="s">
        <v>455</v>
      </c>
      <c r="C274" s="214"/>
      <c r="D274" s="214"/>
      <c r="E274" s="214"/>
    </row>
    <row r="275" spans="1:5">
      <c r="B275" s="215" t="s">
        <v>456</v>
      </c>
      <c r="C275" s="214"/>
      <c r="D275" s="214"/>
      <c r="E275" s="214"/>
    </row>
    <row r="276" spans="1:5">
      <c r="A276" s="154">
        <v>1</v>
      </c>
      <c r="B276" s="872" t="s">
        <v>496</v>
      </c>
      <c r="C276" s="872"/>
      <c r="D276" s="872"/>
      <c r="E276" s="214"/>
    </row>
    <row r="277" spans="1:5" ht="25.5">
      <c r="A277" s="154">
        <v>2</v>
      </c>
      <c r="B277" s="214" t="s">
        <v>497</v>
      </c>
      <c r="C277" s="214"/>
      <c r="D277" s="214"/>
      <c r="E277" s="214"/>
    </row>
    <row r="278" spans="1:5">
      <c r="A278" s="154">
        <v>3</v>
      </c>
      <c r="B278" s="215" t="s">
        <v>498</v>
      </c>
      <c r="C278" s="214"/>
      <c r="D278" s="214"/>
      <c r="E278" s="214"/>
    </row>
    <row r="279" spans="1:5">
      <c r="B279" s="213"/>
      <c r="C279" s="213"/>
      <c r="D279" s="213"/>
      <c r="E279" s="213"/>
    </row>
    <row r="280" spans="1:5">
      <c r="B280" s="216" t="s">
        <v>536</v>
      </c>
      <c r="C280" s="216"/>
      <c r="D280" s="216"/>
      <c r="E280" s="216"/>
    </row>
    <row r="281" spans="1:5">
      <c r="A281" s="154">
        <v>1</v>
      </c>
      <c r="B281" s="214" t="s">
        <v>537</v>
      </c>
      <c r="C281" s="214"/>
      <c r="D281" s="214"/>
      <c r="E281" s="214"/>
    </row>
    <row r="282" spans="1:5">
      <c r="A282" s="154">
        <v>2</v>
      </c>
      <c r="B282" s="216" t="s">
        <v>538</v>
      </c>
      <c r="C282" s="213"/>
      <c r="D282" s="213"/>
      <c r="E282" s="213"/>
    </row>
    <row r="283" spans="1:5">
      <c r="A283" s="154">
        <v>3</v>
      </c>
      <c r="B283" s="215" t="s">
        <v>539</v>
      </c>
      <c r="C283" s="215"/>
      <c r="D283" s="214"/>
      <c r="E283" s="214"/>
    </row>
    <row r="285" spans="1:5">
      <c r="B285" s="153" t="s">
        <v>541</v>
      </c>
    </row>
    <row r="286" spans="1:5">
      <c r="A286" s="154">
        <v>1</v>
      </c>
      <c r="B286" s="214" t="s">
        <v>537</v>
      </c>
    </row>
    <row r="287" spans="1:5">
      <c r="A287" s="154">
        <v>2</v>
      </c>
      <c r="B287" s="153" t="s">
        <v>542</v>
      </c>
    </row>
    <row r="288" spans="1:5">
      <c r="A288" s="154">
        <v>3</v>
      </c>
      <c r="B288" s="153" t="s">
        <v>543</v>
      </c>
    </row>
    <row r="289" spans="1:2">
      <c r="A289" s="154">
        <v>4</v>
      </c>
      <c r="B289" s="215" t="s">
        <v>539</v>
      </c>
    </row>
    <row r="291" spans="1:2">
      <c r="B291" s="153" t="s">
        <v>765</v>
      </c>
    </row>
    <row r="292" spans="1:2">
      <c r="A292" s="154">
        <v>1</v>
      </c>
      <c r="B292" s="153" t="s">
        <v>766</v>
      </c>
    </row>
  </sheetData>
  <sheetProtection selectLockedCells="1" selectUnlockedCells="1"/>
  <mergeCells count="13">
    <mergeCell ref="B254:F254"/>
    <mergeCell ref="B276:D276"/>
    <mergeCell ref="C101:D101"/>
    <mergeCell ref="A49:F49"/>
    <mergeCell ref="A53:F53"/>
    <mergeCell ref="A68:F68"/>
    <mergeCell ref="A78:F78"/>
    <mergeCell ref="A80:B80"/>
    <mergeCell ref="N198:O201"/>
    <mergeCell ref="A87:B87"/>
    <mergeCell ref="B235:E235"/>
    <mergeCell ref="B236:E236"/>
    <mergeCell ref="B249:F249"/>
  </mergeCells>
  <pageMargins left="0.27" right="0.19" top="0.38" bottom="0.36" header="0.24" footer="0.17"/>
  <pageSetup paperSize="9" orientation="landscape" r:id="rId1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3"/>
  <sheetViews>
    <sheetView workbookViewId="0">
      <selection activeCell="F18" sqref="F18"/>
    </sheetView>
  </sheetViews>
  <sheetFormatPr defaultColWidth="11.5703125" defaultRowHeight="12.75"/>
  <sheetData>
    <row r="1" spans="1:11" ht="19.5" customHeight="1">
      <c r="A1" s="820" t="s">
        <v>385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1" ht="15">
      <c r="A2" s="820" t="s">
        <v>386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11" ht="38.25" customHeight="1">
      <c r="A3" s="821" t="s">
        <v>448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ht="15">
      <c r="A4" s="820" t="s">
        <v>458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ht="1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5">
      <c r="A6" s="820" t="s">
        <v>449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</row>
    <row r="7" spans="1:11" ht="21.75" customHeight="1">
      <c r="A7" s="820" t="s">
        <v>387</v>
      </c>
      <c r="B7" s="820"/>
      <c r="C7" s="820"/>
      <c r="D7" s="820"/>
      <c r="E7" s="820"/>
      <c r="F7" s="820"/>
      <c r="G7" s="820"/>
      <c r="H7" s="820"/>
      <c r="I7" s="820"/>
      <c r="J7" s="820"/>
      <c r="K7" s="820"/>
    </row>
    <row r="8" spans="1:11" ht="51" customHeight="1">
      <c r="A8" s="821" t="s">
        <v>388</v>
      </c>
      <c r="B8" s="821"/>
      <c r="C8" s="821"/>
      <c r="D8" s="821"/>
      <c r="E8" s="821"/>
      <c r="F8" s="821"/>
      <c r="G8" s="821"/>
      <c r="H8" s="821"/>
      <c r="I8" s="821"/>
      <c r="J8" s="821"/>
      <c r="K8" s="821"/>
    </row>
    <row r="9" spans="1:11" ht="15">
      <c r="A9" s="820" t="s">
        <v>389</v>
      </c>
      <c r="B9" s="820"/>
      <c r="C9" s="820"/>
      <c r="D9" s="820"/>
      <c r="E9" s="820"/>
      <c r="F9" s="820"/>
      <c r="G9" s="820"/>
      <c r="H9" s="820"/>
      <c r="I9" s="820"/>
      <c r="J9" s="820"/>
      <c r="K9" s="820"/>
    </row>
    <row r="10" spans="1:11" ht="15">
      <c r="A10" s="821" t="s">
        <v>450</v>
      </c>
      <c r="B10" s="821"/>
      <c r="C10" s="821"/>
      <c r="D10" s="821"/>
      <c r="E10" s="821"/>
      <c r="F10" s="821"/>
      <c r="G10" s="821"/>
      <c r="H10" s="821"/>
      <c r="I10" s="821"/>
      <c r="J10" s="821"/>
      <c r="K10" s="821"/>
    </row>
    <row r="11" spans="1:11" ht="15">
      <c r="A11" s="822"/>
      <c r="B11" s="822"/>
      <c r="C11" s="822"/>
      <c r="D11" s="822"/>
      <c r="E11" s="822"/>
      <c r="F11" s="822"/>
      <c r="G11" s="822"/>
      <c r="H11" s="822"/>
      <c r="I11" s="822"/>
      <c r="J11" s="822"/>
      <c r="K11" s="822"/>
    </row>
    <row r="22" spans="1:12" ht="9.75" customHeight="1">
      <c r="A22" s="135" t="s">
        <v>390</v>
      </c>
      <c r="B22" s="128"/>
      <c r="C22" s="128"/>
      <c r="D22" s="128"/>
      <c r="E22" s="128"/>
      <c r="F22" s="128"/>
      <c r="G22" s="128"/>
      <c r="H22" s="128"/>
      <c r="I22" s="128"/>
    </row>
    <row r="23" spans="1:12" ht="261" customHeight="1">
      <c r="A23" s="823" t="s">
        <v>451</v>
      </c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</row>
    <row r="24" spans="1:12">
      <c r="A24" s="824"/>
      <c r="B24" s="824"/>
      <c r="C24" s="824"/>
      <c r="D24" s="824"/>
      <c r="E24" s="824"/>
      <c r="F24" s="824"/>
      <c r="G24" s="824"/>
      <c r="H24" s="824"/>
      <c r="I24" s="824"/>
    </row>
    <row r="25" spans="1:12">
      <c r="A25" s="825" t="s">
        <v>452</v>
      </c>
      <c r="B25" s="825"/>
      <c r="C25" s="825"/>
      <c r="D25" s="825"/>
      <c r="E25" s="825"/>
      <c r="F25" s="825"/>
      <c r="G25" s="825"/>
      <c r="H25" s="825"/>
      <c r="I25" s="825"/>
    </row>
    <row r="26" spans="1:12" ht="20.25" customHeight="1">
      <c r="A26" s="825" t="s">
        <v>453</v>
      </c>
      <c r="B26" s="825"/>
      <c r="C26" s="825"/>
      <c r="D26" s="825"/>
      <c r="E26" s="825"/>
      <c r="F26" s="825"/>
      <c r="G26" s="825"/>
      <c r="H26" s="825"/>
      <c r="I26" s="825"/>
    </row>
    <row r="28" spans="1:12" ht="12.75" customHeight="1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12" ht="15" customHeight="1">
      <c r="A29" s="826" t="s">
        <v>391</v>
      </c>
      <c r="B29" s="826"/>
      <c r="C29" s="826"/>
      <c r="D29" s="826"/>
      <c r="E29" s="826"/>
      <c r="F29" s="826"/>
      <c r="G29" s="826"/>
      <c r="H29" s="826"/>
      <c r="I29" s="826"/>
    </row>
    <row r="30" spans="1:12" ht="12.75" customHeight="1">
      <c r="A30" s="825"/>
      <c r="B30" s="825"/>
      <c r="C30" s="825"/>
      <c r="D30" s="825"/>
      <c r="E30" s="825"/>
      <c r="F30" s="825"/>
      <c r="G30" s="825"/>
      <c r="H30" s="825"/>
      <c r="I30" s="825"/>
    </row>
    <row r="31" spans="1:12" ht="12.75" customHeight="1">
      <c r="A31" s="825" t="s">
        <v>392</v>
      </c>
      <c r="B31" s="825"/>
      <c r="C31" s="825"/>
      <c r="D31" s="825"/>
      <c r="E31" s="825"/>
      <c r="F31" s="825"/>
      <c r="G31" s="825"/>
      <c r="H31" s="825"/>
      <c r="I31" s="825"/>
    </row>
    <row r="32" spans="1:12" ht="12.75" customHeight="1">
      <c r="A32" s="825" t="s">
        <v>393</v>
      </c>
      <c r="B32" s="825"/>
      <c r="C32" s="825"/>
      <c r="D32" s="825"/>
      <c r="E32" s="825"/>
      <c r="F32" s="825"/>
      <c r="G32" s="825"/>
      <c r="H32" s="825"/>
      <c r="I32" s="825"/>
    </row>
    <row r="33" spans="1:9" ht="12.75" customHeight="1">
      <c r="A33" s="825" t="s">
        <v>394</v>
      </c>
      <c r="B33" s="825"/>
      <c r="C33" s="825"/>
      <c r="D33" s="825"/>
      <c r="E33" s="825"/>
      <c r="F33" s="825"/>
      <c r="G33" s="825"/>
      <c r="H33" s="825"/>
      <c r="I33" s="825"/>
    </row>
    <row r="34" spans="1:9">
      <c r="A34" s="827" t="s">
        <v>395</v>
      </c>
      <c r="B34" s="827"/>
      <c r="C34" s="827"/>
      <c r="D34" s="827"/>
      <c r="E34" s="827"/>
      <c r="F34" s="827"/>
      <c r="G34" s="827"/>
      <c r="H34" s="827"/>
      <c r="I34" s="827"/>
    </row>
    <row r="35" spans="1:9">
      <c r="A35" s="825" t="s">
        <v>396</v>
      </c>
      <c r="B35" s="825"/>
      <c r="C35" s="825"/>
      <c r="D35" s="825"/>
      <c r="E35" s="825"/>
      <c r="F35" s="825"/>
      <c r="G35" s="825"/>
      <c r="H35" s="825"/>
      <c r="I35" s="825"/>
    </row>
    <row r="36" spans="1:9">
      <c r="A36" s="825" t="s">
        <v>397</v>
      </c>
      <c r="B36" s="825"/>
      <c r="C36" s="825"/>
      <c r="D36" s="825"/>
      <c r="E36" s="825"/>
      <c r="F36" s="825"/>
      <c r="G36" s="825"/>
      <c r="H36" s="825"/>
      <c r="I36" s="825"/>
    </row>
    <row r="37" spans="1:9">
      <c r="A37" s="828" t="s">
        <v>398</v>
      </c>
      <c r="B37" s="828"/>
      <c r="C37" s="828"/>
      <c r="D37" s="828"/>
      <c r="E37" s="828"/>
      <c r="F37" s="828"/>
      <c r="G37" s="828"/>
      <c r="H37" s="828"/>
      <c r="I37" s="828"/>
    </row>
    <row r="38" spans="1:9">
      <c r="A38" s="137" t="s">
        <v>399</v>
      </c>
      <c r="B38" s="140"/>
      <c r="C38" s="140"/>
      <c r="D38" s="140"/>
      <c r="E38" s="140"/>
      <c r="F38" s="140"/>
      <c r="G38" s="140"/>
      <c r="H38" s="140"/>
      <c r="I38" s="140"/>
    </row>
    <row r="39" spans="1:9">
      <c r="A39" s="825"/>
      <c r="B39" s="825"/>
      <c r="C39" s="825"/>
      <c r="D39" s="825"/>
      <c r="E39" s="825"/>
      <c r="F39" s="825"/>
      <c r="G39" s="825"/>
      <c r="H39" s="825"/>
      <c r="I39" s="825"/>
    </row>
    <row r="40" spans="1:9">
      <c r="A40" s="829" t="s">
        <v>400</v>
      </c>
      <c r="B40" s="829"/>
      <c r="C40" s="829"/>
      <c r="D40" s="829"/>
      <c r="E40" s="829"/>
      <c r="F40" s="829"/>
      <c r="G40" s="829"/>
      <c r="H40" s="829"/>
      <c r="I40" s="829"/>
    </row>
    <row r="41" spans="1:9">
      <c r="A41" s="830" t="s">
        <v>401</v>
      </c>
      <c r="B41" s="830"/>
      <c r="C41" s="830"/>
      <c r="D41" s="830"/>
      <c r="E41" s="830"/>
      <c r="F41" s="830"/>
      <c r="G41" s="830"/>
      <c r="H41" s="830"/>
      <c r="I41" s="830"/>
    </row>
    <row r="42" spans="1:9" ht="15" customHeight="1">
      <c r="A42" s="825" t="s">
        <v>402</v>
      </c>
      <c r="B42" s="825"/>
      <c r="C42" s="825"/>
      <c r="D42" s="825"/>
      <c r="E42" s="825"/>
      <c r="F42" s="825"/>
      <c r="G42" s="825"/>
      <c r="H42" s="825"/>
      <c r="I42" s="825"/>
    </row>
    <row r="44" spans="1:9">
      <c r="A44" s="127"/>
      <c r="B44" s="127"/>
      <c r="C44" s="127"/>
      <c r="D44" s="127"/>
      <c r="E44" s="127"/>
      <c r="F44" s="127"/>
      <c r="G44" s="127"/>
      <c r="H44" s="127"/>
      <c r="I44" s="127"/>
    </row>
    <row r="48" spans="1:9">
      <c r="A48" s="831"/>
      <c r="B48" s="831"/>
      <c r="C48" s="831"/>
      <c r="D48" s="831"/>
      <c r="E48" s="831"/>
      <c r="F48" s="831"/>
      <c r="G48" s="831"/>
      <c r="H48" s="831"/>
      <c r="I48" s="831"/>
    </row>
    <row r="50" spans="1:10" ht="12.75" customHeight="1">
      <c r="A50" s="144" t="s">
        <v>403</v>
      </c>
      <c r="B50" s="144"/>
      <c r="C50" s="144"/>
      <c r="D50" s="144"/>
      <c r="E50" s="144"/>
      <c r="F50" s="144"/>
      <c r="G50" s="144"/>
      <c r="H50" s="144"/>
      <c r="I50" s="144"/>
      <c r="J50" s="144"/>
    </row>
    <row r="51" spans="1:10" ht="12.75" customHeight="1">
      <c r="A51" s="143" t="s">
        <v>404</v>
      </c>
      <c r="B51" s="143"/>
      <c r="C51" s="143"/>
      <c r="D51" s="143"/>
      <c r="E51" s="143"/>
      <c r="F51" s="143"/>
      <c r="G51" s="143"/>
      <c r="H51" s="143"/>
      <c r="I51" s="143"/>
      <c r="J51" s="142"/>
    </row>
    <row r="52" spans="1:10" ht="12.75" customHeight="1">
      <c r="A52" s="143" t="s">
        <v>405</v>
      </c>
      <c r="B52" s="143"/>
      <c r="C52" s="143"/>
      <c r="D52" s="143"/>
      <c r="E52" s="143"/>
      <c r="F52" s="143"/>
      <c r="G52" s="143"/>
      <c r="H52" s="143"/>
      <c r="I52" s="143"/>
      <c r="J52" s="142"/>
    </row>
    <row r="53" spans="1:10" ht="12.75" customHeight="1">
      <c r="A53" s="143" t="s">
        <v>406</v>
      </c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 ht="12.75" customHeight="1">
      <c r="A54" s="143" t="s">
        <v>407</v>
      </c>
      <c r="B54" s="143"/>
      <c r="C54" s="143"/>
      <c r="D54" s="143"/>
      <c r="E54" s="143"/>
      <c r="F54" s="143"/>
      <c r="G54" s="143"/>
      <c r="H54" s="143"/>
      <c r="I54" s="143"/>
      <c r="J54" s="142"/>
    </row>
    <row r="55" spans="1:10" ht="12.75" customHeight="1">
      <c r="A55" s="143" t="s">
        <v>408</v>
      </c>
      <c r="B55" s="143"/>
      <c r="C55" s="143"/>
      <c r="D55" s="143"/>
      <c r="E55" s="143"/>
      <c r="F55" s="143"/>
      <c r="G55" s="143"/>
      <c r="H55" s="143"/>
      <c r="I55" s="143"/>
      <c r="J55" s="142"/>
    </row>
    <row r="56" spans="1:10" ht="12.75" customHeight="1">
      <c r="A56" s="143" t="s">
        <v>409</v>
      </c>
      <c r="B56" s="143"/>
      <c r="C56" s="143"/>
      <c r="D56" s="143"/>
      <c r="E56" s="143"/>
      <c r="F56" s="143"/>
      <c r="G56" s="143"/>
      <c r="H56" s="143"/>
      <c r="I56" s="143"/>
      <c r="J56" s="142"/>
    </row>
    <row r="57" spans="1:10" ht="12.75" customHeight="1">
      <c r="A57" s="143" t="s">
        <v>410</v>
      </c>
      <c r="B57" s="143"/>
      <c r="C57" s="143"/>
      <c r="D57" s="143"/>
      <c r="E57" s="143"/>
      <c r="F57" s="143"/>
      <c r="G57" s="143"/>
      <c r="H57" s="143"/>
      <c r="I57" s="143"/>
      <c r="J57" s="142"/>
    </row>
    <row r="58" spans="1:10" ht="12.75" customHeight="1">
      <c r="A58" s="143" t="s">
        <v>411</v>
      </c>
      <c r="B58" s="143"/>
      <c r="C58" s="143"/>
      <c r="D58" s="143"/>
      <c r="E58" s="143"/>
      <c r="F58" s="143"/>
      <c r="G58" s="143"/>
      <c r="H58" s="143"/>
      <c r="I58" s="143"/>
      <c r="J58" s="142"/>
    </row>
    <row r="59" spans="1:10">
      <c r="A59" s="142" t="s">
        <v>412</v>
      </c>
      <c r="B59" s="142"/>
      <c r="C59" s="142"/>
      <c r="D59" s="142"/>
      <c r="E59" s="142"/>
      <c r="F59" s="142"/>
      <c r="G59" s="142"/>
      <c r="H59" s="142"/>
      <c r="I59" s="142"/>
      <c r="J59" s="142"/>
    </row>
    <row r="60" spans="1:10">
      <c r="A60" s="141"/>
      <c r="B60" s="141"/>
      <c r="C60" s="141"/>
      <c r="D60" s="141"/>
      <c r="E60" s="141"/>
      <c r="F60" s="141"/>
      <c r="G60" s="141"/>
      <c r="H60" s="141"/>
      <c r="I60" s="141"/>
      <c r="J60" s="141"/>
    </row>
    <row r="61" spans="1:10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10" ht="23.25" customHeight="1">
      <c r="A62" s="141"/>
      <c r="B62" s="141"/>
      <c r="C62" s="141"/>
      <c r="D62" s="141"/>
      <c r="E62" s="141"/>
      <c r="F62" s="141"/>
      <c r="G62" s="141"/>
      <c r="H62" s="141"/>
      <c r="I62" s="141"/>
    </row>
    <row r="63" spans="1:10">
      <c r="A63" s="141"/>
      <c r="B63" s="141"/>
      <c r="C63" s="141"/>
      <c r="D63" s="141"/>
      <c r="E63" s="141"/>
      <c r="F63" s="141"/>
      <c r="G63" s="141"/>
      <c r="H63" s="141"/>
      <c r="I63" s="141"/>
    </row>
    <row r="64" spans="1:10" ht="12.75" customHeight="1">
      <c r="A64" s="132" t="s">
        <v>454</v>
      </c>
      <c r="B64" s="132"/>
      <c r="C64" s="132"/>
      <c r="D64" s="132"/>
      <c r="E64" s="132"/>
      <c r="F64" s="132"/>
      <c r="G64" s="132"/>
      <c r="H64" s="132"/>
      <c r="I64" s="132"/>
    </row>
    <row r="65" spans="1:9" ht="12.75" customHeight="1">
      <c r="A65" s="832" t="s">
        <v>413</v>
      </c>
      <c r="B65" s="832"/>
      <c r="C65" s="832"/>
      <c r="D65" s="832"/>
      <c r="E65" s="832"/>
      <c r="F65" s="832"/>
      <c r="G65" s="832"/>
      <c r="H65" s="832"/>
      <c r="I65" s="832"/>
    </row>
    <row r="66" spans="1:9" ht="12.75" customHeight="1">
      <c r="A66" s="136" t="s">
        <v>414</v>
      </c>
      <c r="B66" s="131"/>
      <c r="C66" s="131"/>
      <c r="D66" s="131"/>
      <c r="E66" s="131"/>
      <c r="F66" s="131"/>
      <c r="G66" s="131"/>
      <c r="H66" s="131"/>
      <c r="I66" s="131"/>
    </row>
    <row r="67" spans="1:9">
      <c r="A67" s="136" t="s">
        <v>455</v>
      </c>
      <c r="B67" s="136"/>
      <c r="C67" s="136"/>
      <c r="D67" s="136"/>
      <c r="E67" s="131"/>
      <c r="F67" s="131"/>
      <c r="G67" s="131"/>
      <c r="H67" s="131"/>
      <c r="I67" s="131"/>
    </row>
    <row r="68" spans="1:9" ht="12.75" customHeight="1">
      <c r="A68" s="832" t="s">
        <v>456</v>
      </c>
      <c r="B68" s="832"/>
      <c r="C68" s="832"/>
      <c r="D68" s="832"/>
      <c r="E68" s="832"/>
      <c r="F68" s="832"/>
      <c r="G68" s="832"/>
      <c r="H68" s="832"/>
      <c r="I68" s="832"/>
    </row>
    <row r="69" spans="1:9" ht="12.75" customHeight="1">
      <c r="A69" s="832" t="s">
        <v>457</v>
      </c>
      <c r="B69" s="832"/>
      <c r="C69" s="832"/>
      <c r="D69" s="832"/>
      <c r="E69" s="832"/>
      <c r="F69" s="832"/>
      <c r="G69" s="832"/>
      <c r="H69" s="832"/>
      <c r="I69" s="832"/>
    </row>
    <row r="70" spans="1:9">
      <c r="A70" s="136" t="s">
        <v>415</v>
      </c>
      <c r="B70" s="136"/>
      <c r="C70" s="136"/>
      <c r="D70" s="136"/>
      <c r="E70" s="136"/>
      <c r="F70" s="136"/>
      <c r="G70" s="136"/>
      <c r="H70" s="136"/>
      <c r="I70" s="136"/>
    </row>
    <row r="71" spans="1:9">
      <c r="A71" s="833" t="s">
        <v>416</v>
      </c>
      <c r="B71" s="833"/>
      <c r="C71" s="833"/>
      <c r="D71" s="833"/>
      <c r="E71" s="833"/>
      <c r="F71" s="833"/>
      <c r="G71" s="833"/>
      <c r="H71" s="833"/>
      <c r="I71" s="833"/>
    </row>
    <row r="72" spans="1:9">
      <c r="A72" s="834" t="s">
        <v>417</v>
      </c>
      <c r="B72" s="834"/>
      <c r="C72" s="834"/>
      <c r="D72" s="834"/>
      <c r="E72" s="834"/>
      <c r="F72" s="834"/>
      <c r="G72" s="834"/>
      <c r="H72" s="834"/>
      <c r="I72" s="834"/>
    </row>
    <row r="73" spans="1:9" ht="12.75" customHeight="1">
      <c r="A73" s="834"/>
      <c r="B73" s="834"/>
      <c r="C73" s="834"/>
      <c r="D73" s="834"/>
      <c r="E73" s="834"/>
      <c r="F73" s="834"/>
      <c r="G73" s="834"/>
      <c r="H73" s="834"/>
      <c r="I73" s="834"/>
    </row>
    <row r="74" spans="1:9" ht="12.75" customHeight="1"/>
    <row r="75" spans="1:9" ht="12.75" customHeight="1"/>
    <row r="80" spans="1:9">
      <c r="A80" s="835"/>
      <c r="B80" s="835"/>
      <c r="C80" s="835"/>
      <c r="D80" s="835"/>
      <c r="E80" s="835"/>
      <c r="F80" s="835"/>
      <c r="G80" s="835"/>
      <c r="H80" s="835"/>
      <c r="I80" s="835"/>
    </row>
    <row r="81" spans="1:9">
      <c r="A81" s="832"/>
      <c r="B81" s="832"/>
      <c r="C81" s="832"/>
      <c r="D81" s="832"/>
      <c r="E81" s="832"/>
      <c r="F81" s="832"/>
      <c r="G81" s="832"/>
      <c r="H81" s="832"/>
      <c r="I81" s="832"/>
    </row>
    <row r="82" spans="1:9">
      <c r="A82" s="832"/>
      <c r="B82" s="832"/>
      <c r="C82" s="832"/>
      <c r="D82" s="832"/>
      <c r="E82" s="832"/>
      <c r="F82" s="832"/>
      <c r="G82" s="832"/>
      <c r="H82" s="832"/>
      <c r="I82" s="832"/>
    </row>
    <row r="83" spans="1:9">
      <c r="A83" s="836"/>
      <c r="B83" s="836"/>
      <c r="C83" s="836"/>
      <c r="D83" s="836"/>
      <c r="E83" s="836"/>
      <c r="F83" s="836"/>
      <c r="G83" s="836"/>
      <c r="H83" s="836"/>
      <c r="I83" s="836"/>
    </row>
    <row r="84" spans="1:9">
      <c r="A84" s="832"/>
      <c r="B84" s="832"/>
      <c r="C84" s="832"/>
      <c r="D84" s="832"/>
      <c r="E84" s="832"/>
      <c r="F84" s="832"/>
      <c r="G84" s="832"/>
      <c r="H84" s="832"/>
      <c r="I84" s="832"/>
    </row>
    <row r="85" spans="1:9">
      <c r="A85" s="832"/>
      <c r="B85" s="832"/>
      <c r="C85" s="832"/>
      <c r="D85" s="832"/>
      <c r="E85" s="832"/>
      <c r="F85" s="832"/>
      <c r="G85" s="832"/>
      <c r="H85" s="832"/>
      <c r="I85" s="832"/>
    </row>
    <row r="86" spans="1:9">
      <c r="A86" s="832"/>
      <c r="B86" s="832"/>
      <c r="C86" s="832"/>
      <c r="D86" s="832"/>
      <c r="E86" s="832"/>
      <c r="F86" s="832"/>
      <c r="G86" s="832"/>
      <c r="H86" s="832"/>
      <c r="I86" s="832"/>
    </row>
    <row r="87" spans="1:9">
      <c r="A87" s="832"/>
      <c r="B87" s="832"/>
      <c r="C87" s="832"/>
      <c r="D87" s="832"/>
      <c r="E87" s="832"/>
      <c r="F87" s="832"/>
      <c r="G87" s="832"/>
      <c r="H87" s="832"/>
      <c r="I87" s="832"/>
    </row>
    <row r="88" spans="1:9">
      <c r="A88" s="837"/>
      <c r="B88" s="837"/>
      <c r="C88" s="837"/>
      <c r="D88" s="837"/>
      <c r="E88" s="837"/>
      <c r="F88" s="837"/>
      <c r="G88" s="837"/>
      <c r="H88" s="837"/>
      <c r="I88" s="837"/>
    </row>
    <row r="89" spans="1:9">
      <c r="A89" s="835"/>
      <c r="B89" s="835"/>
      <c r="C89" s="835"/>
      <c r="D89" s="835"/>
      <c r="E89" s="835"/>
      <c r="F89" s="835"/>
      <c r="G89" s="835"/>
      <c r="H89" s="835"/>
      <c r="I89" s="835"/>
    </row>
    <row r="90" spans="1:9">
      <c r="A90" s="838"/>
      <c r="B90" s="838"/>
      <c r="C90" s="838"/>
      <c r="D90" s="838"/>
      <c r="E90" s="838"/>
      <c r="F90" s="838"/>
      <c r="G90" s="838"/>
      <c r="H90" s="838"/>
      <c r="I90" s="838"/>
    </row>
    <row r="91" spans="1:9">
      <c r="A91" s="832"/>
      <c r="B91" s="832"/>
      <c r="C91" s="832"/>
      <c r="D91" s="832"/>
      <c r="E91" s="832"/>
      <c r="F91" s="832"/>
      <c r="G91" s="832"/>
      <c r="H91" s="832"/>
      <c r="I91" s="832"/>
    </row>
    <row r="92" spans="1:9">
      <c r="A92" s="835"/>
      <c r="B92" s="835"/>
      <c r="C92" s="835"/>
      <c r="D92" s="835"/>
      <c r="E92" s="835"/>
      <c r="F92" s="835"/>
      <c r="G92" s="835"/>
      <c r="H92" s="835"/>
      <c r="I92" s="835"/>
    </row>
    <row r="93" spans="1:9">
      <c r="A93" s="832"/>
      <c r="B93" s="832"/>
      <c r="C93" s="832"/>
      <c r="D93" s="832"/>
      <c r="E93" s="832"/>
      <c r="F93" s="832"/>
      <c r="G93" s="832"/>
      <c r="H93" s="832"/>
      <c r="I93" s="832"/>
    </row>
  </sheetData>
  <sheetProtection selectLockedCells="1" selectUnlockedCells="1"/>
  <mergeCells count="48">
    <mergeCell ref="A91:I91"/>
    <mergeCell ref="A92:I92"/>
    <mergeCell ref="A93:I93"/>
    <mergeCell ref="A86:I86"/>
    <mergeCell ref="A87:I87"/>
    <mergeCell ref="A88:I88"/>
    <mergeCell ref="A89:I89"/>
    <mergeCell ref="A90:I90"/>
    <mergeCell ref="A81:I81"/>
    <mergeCell ref="A82:I82"/>
    <mergeCell ref="A83:I83"/>
    <mergeCell ref="A84:I84"/>
    <mergeCell ref="A85:I85"/>
    <mergeCell ref="A69:I69"/>
    <mergeCell ref="A71:I71"/>
    <mergeCell ref="A72:I72"/>
    <mergeCell ref="A73:I73"/>
    <mergeCell ref="A80:I80"/>
    <mergeCell ref="A41:I41"/>
    <mergeCell ref="A42:I42"/>
    <mergeCell ref="A48:I48"/>
    <mergeCell ref="A65:I65"/>
    <mergeCell ref="A68:I68"/>
    <mergeCell ref="A35:I35"/>
    <mergeCell ref="A36:I36"/>
    <mergeCell ref="A37:I37"/>
    <mergeCell ref="A39:I39"/>
    <mergeCell ref="A40:I40"/>
    <mergeCell ref="A30:I30"/>
    <mergeCell ref="A31:I31"/>
    <mergeCell ref="A32:I32"/>
    <mergeCell ref="A33:I33"/>
    <mergeCell ref="A34:I34"/>
    <mergeCell ref="A23:L23"/>
    <mergeCell ref="A24:I24"/>
    <mergeCell ref="A25:I25"/>
    <mergeCell ref="A26:I26"/>
    <mergeCell ref="A29:I29"/>
    <mergeCell ref="A7:K7"/>
    <mergeCell ref="A8:K8"/>
    <mergeCell ref="A9:K9"/>
    <mergeCell ref="A10:K10"/>
    <mergeCell ref="A11:K11"/>
    <mergeCell ref="A1:K1"/>
    <mergeCell ref="A2:K2"/>
    <mergeCell ref="A3:K3"/>
    <mergeCell ref="A4:K4"/>
    <mergeCell ref="A6:K6"/>
  </mergeCells>
  <pageMargins left="0.78749999999999998" right="0.78749999999999998" top="1.0249999999999999" bottom="1.0249999999999999" header="0.42" footer="0.78749999999999998"/>
  <pageSetup paperSize="9" orientation="landscape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3"/>
  <sheetViews>
    <sheetView tabSelected="1" view="pageBreakPreview" topLeftCell="A2" zoomScaleNormal="100" zoomScaleSheetLayoutView="100" workbookViewId="0">
      <selection activeCell="I284" sqref="I284"/>
    </sheetView>
  </sheetViews>
  <sheetFormatPr defaultColWidth="11.5703125" defaultRowHeight="12"/>
  <cols>
    <col min="1" max="1" width="4.5703125" style="701" customWidth="1"/>
    <col min="2" max="2" width="52.42578125" style="701" customWidth="1"/>
    <col min="3" max="3" width="8.7109375" style="701" customWidth="1"/>
    <col min="4" max="4" width="9.7109375" style="701" customWidth="1"/>
    <col min="5" max="5" width="13.28515625" style="786" customWidth="1"/>
    <col min="6" max="6" width="10.42578125" style="786" customWidth="1"/>
    <col min="7" max="7" width="11.5703125" style="701"/>
    <col min="8" max="8" width="16.7109375" style="701" customWidth="1"/>
    <col min="9" max="9" width="16.7109375" style="717" customWidth="1"/>
    <col min="10" max="10" width="31.5703125" style="701" customWidth="1"/>
    <col min="11" max="16384" width="11.5703125" style="701"/>
  </cols>
  <sheetData>
    <row r="1" spans="1:10">
      <c r="A1" s="886" t="s">
        <v>804</v>
      </c>
      <c r="B1" s="886"/>
      <c r="C1" s="886"/>
      <c r="D1" s="886"/>
      <c r="E1" s="886"/>
      <c r="F1" s="886"/>
      <c r="G1" s="886"/>
      <c r="H1" s="886"/>
      <c r="I1" s="886"/>
      <c r="J1" s="700"/>
    </row>
    <row r="2" spans="1:10" ht="29.25" customHeight="1">
      <c r="A2" s="887" t="s">
        <v>805</v>
      </c>
      <c r="B2" s="887"/>
      <c r="C2" s="887"/>
      <c r="D2" s="887"/>
      <c r="E2" s="887"/>
      <c r="F2" s="887"/>
      <c r="G2" s="887"/>
      <c r="H2" s="887"/>
      <c r="I2" s="887"/>
      <c r="J2" s="700"/>
    </row>
    <row r="3" spans="1:10">
      <c r="A3" s="887" t="s">
        <v>806</v>
      </c>
      <c r="B3" s="887"/>
      <c r="C3" s="887"/>
      <c r="D3" s="887"/>
      <c r="E3" s="887"/>
      <c r="F3" s="887"/>
      <c r="G3" s="887"/>
      <c r="H3" s="887"/>
      <c r="I3" s="887"/>
      <c r="J3" s="700"/>
    </row>
    <row r="4" spans="1:10">
      <c r="A4" s="702"/>
      <c r="B4" s="703"/>
      <c r="C4" s="702"/>
      <c r="D4" s="702"/>
      <c r="E4" s="704"/>
      <c r="F4" s="777"/>
      <c r="G4" s="702"/>
      <c r="H4" s="702"/>
      <c r="I4" s="702"/>
      <c r="J4" s="700"/>
    </row>
    <row r="5" spans="1:10" ht="28.5" customHeight="1">
      <c r="A5" s="885" t="s">
        <v>915</v>
      </c>
      <c r="B5" s="885"/>
      <c r="C5" s="885"/>
      <c r="D5" s="885"/>
      <c r="E5" s="885"/>
      <c r="F5" s="885"/>
      <c r="G5" s="885"/>
      <c r="H5" s="885"/>
      <c r="I5" s="885"/>
      <c r="J5" s="706"/>
    </row>
    <row r="6" spans="1:10" ht="20.25" customHeight="1">
      <c r="A6" s="879" t="s">
        <v>79</v>
      </c>
      <c r="B6" s="880" t="s">
        <v>813</v>
      </c>
      <c r="C6" s="881" t="s">
        <v>814</v>
      </c>
      <c r="D6" s="881" t="s">
        <v>308</v>
      </c>
      <c r="E6" s="883" t="s">
        <v>815</v>
      </c>
      <c r="F6" s="883" t="s">
        <v>816</v>
      </c>
      <c r="G6" s="881" t="s">
        <v>817</v>
      </c>
      <c r="H6" s="881" t="s">
        <v>818</v>
      </c>
      <c r="I6" s="881" t="s">
        <v>819</v>
      </c>
      <c r="J6" s="706"/>
    </row>
    <row r="7" spans="1:10" ht="20.25" customHeight="1">
      <c r="A7" s="879"/>
      <c r="B7" s="880"/>
      <c r="C7" s="881"/>
      <c r="D7" s="881"/>
      <c r="E7" s="883"/>
      <c r="F7" s="883"/>
      <c r="G7" s="881"/>
      <c r="H7" s="881"/>
      <c r="I7" s="881"/>
      <c r="J7" s="707"/>
    </row>
    <row r="8" spans="1:10" ht="19.5" customHeight="1">
      <c r="A8" s="708">
        <v>1</v>
      </c>
      <c r="B8" s="708" t="s">
        <v>894</v>
      </c>
      <c r="C8" s="708">
        <v>300</v>
      </c>
      <c r="D8" s="708" t="s">
        <v>299</v>
      </c>
      <c r="E8" s="799"/>
      <c r="F8" s="778"/>
      <c r="G8" s="710"/>
      <c r="H8" s="710"/>
      <c r="I8" s="710"/>
      <c r="J8" s="707"/>
    </row>
    <row r="9" spans="1:10" ht="19.5" customHeight="1">
      <c r="A9" s="708"/>
      <c r="B9" s="708" t="s">
        <v>895</v>
      </c>
      <c r="C9" s="708">
        <v>200</v>
      </c>
      <c r="D9" s="708" t="s">
        <v>299</v>
      </c>
      <c r="E9" s="799"/>
      <c r="F9" s="778"/>
      <c r="G9" s="710"/>
      <c r="H9" s="710"/>
      <c r="I9" s="710"/>
      <c r="J9" s="707"/>
    </row>
    <row r="10" spans="1:10" ht="27" customHeight="1">
      <c r="A10" s="708">
        <v>2</v>
      </c>
      <c r="B10" s="710" t="s">
        <v>25</v>
      </c>
      <c r="C10" s="708">
        <v>20</v>
      </c>
      <c r="D10" s="708" t="s">
        <v>299</v>
      </c>
      <c r="E10" s="799"/>
      <c r="F10" s="778"/>
      <c r="G10" s="710"/>
      <c r="H10" s="710"/>
      <c r="I10" s="710"/>
      <c r="J10" s="707"/>
    </row>
    <row r="11" spans="1:10" ht="27" customHeight="1">
      <c r="A11" s="708">
        <v>3</v>
      </c>
      <c r="B11" s="710" t="s">
        <v>870</v>
      </c>
      <c r="C11" s="708">
        <v>20</v>
      </c>
      <c r="D11" s="708" t="s">
        <v>299</v>
      </c>
      <c r="E11" s="799"/>
      <c r="F11" s="778"/>
      <c r="G11" s="710"/>
      <c r="H11" s="710"/>
      <c r="I11" s="710"/>
      <c r="J11" s="707"/>
    </row>
    <row r="12" spans="1:10" ht="40.5" customHeight="1">
      <c r="A12" s="708">
        <v>4</v>
      </c>
      <c r="B12" s="708" t="s">
        <v>885</v>
      </c>
      <c r="C12" s="708">
        <v>160</v>
      </c>
      <c r="D12" s="708" t="s">
        <v>299</v>
      </c>
      <c r="E12" s="799"/>
      <c r="F12" s="778"/>
      <c r="G12" s="710"/>
      <c r="H12" s="710"/>
      <c r="I12" s="710"/>
      <c r="J12" s="707"/>
    </row>
    <row r="13" spans="1:10" ht="21.75" customHeight="1">
      <c r="A13" s="708">
        <v>5</v>
      </c>
      <c r="B13" s="708" t="s">
        <v>807</v>
      </c>
      <c r="C13" s="708">
        <v>20</v>
      </c>
      <c r="D13" s="708" t="s">
        <v>299</v>
      </c>
      <c r="E13" s="783"/>
      <c r="F13" s="778"/>
      <c r="G13" s="710"/>
      <c r="H13" s="710"/>
      <c r="I13" s="710"/>
      <c r="J13" s="711"/>
    </row>
    <row r="14" spans="1:10" ht="32.25" customHeight="1">
      <c r="A14" s="708">
        <v>6</v>
      </c>
      <c r="B14" s="710" t="s">
        <v>862</v>
      </c>
      <c r="C14" s="710">
        <v>2</v>
      </c>
      <c r="D14" s="710" t="s">
        <v>62</v>
      </c>
      <c r="E14" s="799"/>
      <c r="F14" s="778"/>
      <c r="G14" s="710"/>
      <c r="H14" s="710"/>
      <c r="I14" s="710"/>
      <c r="J14" s="711"/>
    </row>
    <row r="15" spans="1:10" ht="32.25" customHeight="1">
      <c r="A15" s="708">
        <v>7</v>
      </c>
      <c r="B15" s="710" t="s">
        <v>863</v>
      </c>
      <c r="C15" s="710">
        <v>1</v>
      </c>
      <c r="D15" s="710" t="s">
        <v>62</v>
      </c>
      <c r="E15" s="799"/>
      <c r="F15" s="778"/>
      <c r="G15" s="710"/>
      <c r="H15" s="710"/>
      <c r="I15" s="710"/>
      <c r="J15" s="711"/>
    </row>
    <row r="16" spans="1:10" ht="32.25" customHeight="1">
      <c r="A16" s="708">
        <v>8</v>
      </c>
      <c r="B16" s="710" t="s">
        <v>912</v>
      </c>
      <c r="C16" s="710">
        <v>1</v>
      </c>
      <c r="D16" s="710" t="s">
        <v>62</v>
      </c>
      <c r="E16" s="799"/>
      <c r="F16" s="778"/>
      <c r="G16" s="710"/>
      <c r="H16" s="710"/>
      <c r="I16" s="710"/>
      <c r="J16" s="711"/>
    </row>
    <row r="17" spans="1:13" ht="81.75" customHeight="1">
      <c r="A17" s="708">
        <v>9</v>
      </c>
      <c r="B17" s="712" t="s">
        <v>820</v>
      </c>
      <c r="C17" s="713">
        <v>60</v>
      </c>
      <c r="D17" s="713" t="s">
        <v>172</v>
      </c>
      <c r="E17" s="783"/>
      <c r="F17" s="778"/>
      <c r="G17" s="708"/>
      <c r="H17" s="708"/>
      <c r="I17" s="708"/>
    </row>
    <row r="18" spans="1:13">
      <c r="A18" s="711"/>
      <c r="B18" s="714"/>
      <c r="C18" s="715"/>
      <c r="E18" s="774" t="s">
        <v>426</v>
      </c>
      <c r="F18" s="775"/>
      <c r="G18" s="716"/>
      <c r="H18" s="716"/>
      <c r="I18" s="716"/>
    </row>
    <row r="19" spans="1:13">
      <c r="A19" s="711"/>
      <c r="B19" s="714"/>
      <c r="C19" s="715"/>
      <c r="D19" s="715"/>
      <c r="E19" s="788"/>
      <c r="F19" s="780"/>
      <c r="G19" s="716"/>
      <c r="H19" s="716"/>
      <c r="I19" s="716"/>
    </row>
    <row r="20" spans="1:13">
      <c r="A20" s="884" t="s">
        <v>916</v>
      </c>
      <c r="B20" s="884"/>
      <c r="C20" s="884"/>
      <c r="D20" s="884"/>
      <c r="E20" s="884"/>
      <c r="F20" s="884"/>
      <c r="G20" s="884"/>
      <c r="H20" s="884"/>
      <c r="I20" s="884"/>
    </row>
    <row r="21" spans="1:13">
      <c r="A21" s="879" t="s">
        <v>79</v>
      </c>
      <c r="B21" s="880" t="s">
        <v>813</v>
      </c>
      <c r="C21" s="881" t="s">
        <v>814</v>
      </c>
      <c r="D21" s="881" t="s">
        <v>308</v>
      </c>
      <c r="E21" s="883" t="s">
        <v>815</v>
      </c>
      <c r="F21" s="883" t="s">
        <v>816</v>
      </c>
      <c r="G21" s="881" t="s">
        <v>817</v>
      </c>
      <c r="H21" s="881" t="s">
        <v>818</v>
      </c>
      <c r="I21" s="881" t="s">
        <v>819</v>
      </c>
      <c r="J21" s="700"/>
    </row>
    <row r="22" spans="1:13" ht="17.25" customHeight="1">
      <c r="A22" s="879"/>
      <c r="B22" s="880"/>
      <c r="C22" s="881"/>
      <c r="D22" s="881"/>
      <c r="E22" s="883"/>
      <c r="F22" s="883"/>
      <c r="G22" s="881"/>
      <c r="H22" s="881"/>
      <c r="I22" s="881"/>
      <c r="J22" s="700"/>
    </row>
    <row r="23" spans="1:13" ht="24">
      <c r="A23" s="708">
        <v>1</v>
      </c>
      <c r="B23" s="708" t="s">
        <v>300</v>
      </c>
      <c r="C23" s="708">
        <v>100</v>
      </c>
      <c r="D23" s="708" t="s">
        <v>229</v>
      </c>
      <c r="E23" s="800"/>
      <c r="F23" s="781"/>
      <c r="G23" s="710"/>
      <c r="H23" s="710"/>
      <c r="I23" s="710"/>
      <c r="J23" s="700"/>
    </row>
    <row r="24" spans="1:13" ht="24">
      <c r="A24" s="708">
        <v>2</v>
      </c>
      <c r="B24" s="708" t="s">
        <v>37</v>
      </c>
      <c r="C24" s="708">
        <v>100</v>
      </c>
      <c r="D24" s="708" t="s">
        <v>229</v>
      </c>
      <c r="E24" s="800"/>
      <c r="F24" s="781"/>
      <c r="G24" s="710"/>
      <c r="H24" s="710"/>
      <c r="I24" s="710"/>
      <c r="J24" s="700"/>
    </row>
    <row r="25" spans="1:13" ht="24">
      <c r="A25" s="708">
        <v>3</v>
      </c>
      <c r="B25" s="708" t="s">
        <v>38</v>
      </c>
      <c r="C25" s="708">
        <v>1300</v>
      </c>
      <c r="D25" s="708" t="s">
        <v>229</v>
      </c>
      <c r="E25" s="800"/>
      <c r="F25" s="781"/>
      <c r="G25" s="710"/>
      <c r="H25" s="710"/>
      <c r="I25" s="710"/>
      <c r="J25" s="700"/>
    </row>
    <row r="26" spans="1:13" ht="24">
      <c r="A26" s="708">
        <v>4</v>
      </c>
      <c r="B26" s="708" t="s">
        <v>827</v>
      </c>
      <c r="C26" s="708">
        <v>1300</v>
      </c>
      <c r="D26" s="708" t="s">
        <v>229</v>
      </c>
      <c r="E26" s="800"/>
      <c r="F26" s="781"/>
      <c r="G26" s="710"/>
      <c r="H26" s="710"/>
      <c r="I26" s="710"/>
    </row>
    <row r="27" spans="1:13">
      <c r="A27" s="717"/>
      <c r="B27" s="711"/>
      <c r="C27" s="717"/>
      <c r="E27" s="774" t="s">
        <v>426</v>
      </c>
      <c r="F27" s="775"/>
      <c r="G27" s="711"/>
      <c r="H27" s="711"/>
      <c r="I27" s="711"/>
      <c r="J27" s="711"/>
      <c r="K27" s="711"/>
      <c r="L27" s="711"/>
      <c r="M27" s="717"/>
    </row>
    <row r="28" spans="1:13">
      <c r="A28" s="717"/>
      <c r="B28" s="717"/>
      <c r="C28" s="717"/>
      <c r="D28" s="717"/>
      <c r="E28" s="782"/>
      <c r="F28" s="782"/>
      <c r="G28" s="717"/>
      <c r="H28" s="717"/>
      <c r="J28" s="711"/>
      <c r="K28" s="711"/>
      <c r="L28" s="711"/>
      <c r="M28" s="717"/>
    </row>
    <row r="29" spans="1:13" ht="20.25" customHeight="1">
      <c r="A29" s="885" t="s">
        <v>917</v>
      </c>
      <c r="B29" s="885"/>
      <c r="C29" s="885"/>
      <c r="D29" s="885"/>
      <c r="E29" s="885"/>
      <c r="F29" s="885"/>
      <c r="G29" s="885"/>
      <c r="H29" s="885"/>
      <c r="I29" s="885"/>
      <c r="J29" s="711"/>
      <c r="K29" s="711"/>
      <c r="L29" s="711"/>
      <c r="M29" s="717"/>
    </row>
    <row r="30" spans="1:13" ht="20.25" customHeight="1">
      <c r="A30" s="879" t="s">
        <v>79</v>
      </c>
      <c r="B30" s="880" t="s">
        <v>813</v>
      </c>
      <c r="C30" s="881" t="s">
        <v>814</v>
      </c>
      <c r="D30" s="881" t="s">
        <v>308</v>
      </c>
      <c r="E30" s="883" t="s">
        <v>815</v>
      </c>
      <c r="F30" s="883" t="s">
        <v>816</v>
      </c>
      <c r="G30" s="881" t="s">
        <v>817</v>
      </c>
      <c r="H30" s="881" t="s">
        <v>818</v>
      </c>
      <c r="I30" s="881" t="s">
        <v>819</v>
      </c>
      <c r="J30" s="711"/>
      <c r="K30" s="711"/>
      <c r="L30" s="711"/>
      <c r="M30" s="717"/>
    </row>
    <row r="31" spans="1:13" ht="23.25" customHeight="1">
      <c r="A31" s="879"/>
      <c r="B31" s="880"/>
      <c r="C31" s="881"/>
      <c r="D31" s="881"/>
      <c r="E31" s="883"/>
      <c r="F31" s="883"/>
      <c r="G31" s="881"/>
      <c r="H31" s="881"/>
      <c r="I31" s="881"/>
      <c r="J31" s="711"/>
      <c r="K31" s="711"/>
      <c r="L31" s="711"/>
      <c r="M31" s="717"/>
    </row>
    <row r="32" spans="1:13">
      <c r="A32" s="708">
        <v>1</v>
      </c>
      <c r="B32" s="708" t="s">
        <v>42</v>
      </c>
      <c r="C32" s="708">
        <v>6000</v>
      </c>
      <c r="D32" s="708" t="s">
        <v>229</v>
      </c>
      <c r="E32" s="801"/>
      <c r="F32" s="783"/>
      <c r="G32" s="710"/>
      <c r="H32" s="709"/>
      <c r="I32" s="710"/>
      <c r="J32" s="711"/>
      <c r="K32" s="711"/>
      <c r="L32" s="711"/>
      <c r="M32" s="717"/>
    </row>
    <row r="33" spans="1:13">
      <c r="A33" s="708">
        <v>2</v>
      </c>
      <c r="B33" s="708" t="s">
        <v>437</v>
      </c>
      <c r="C33" s="708">
        <v>400</v>
      </c>
      <c r="D33" s="708" t="s">
        <v>229</v>
      </c>
      <c r="E33" s="801"/>
      <c r="F33" s="783"/>
      <c r="G33" s="710"/>
      <c r="H33" s="709"/>
      <c r="I33" s="710"/>
      <c r="J33" s="711"/>
      <c r="K33" s="711"/>
      <c r="L33" s="711"/>
      <c r="M33" s="717"/>
    </row>
    <row r="34" spans="1:13" ht="19.5" customHeight="1">
      <c r="A34" s="708">
        <v>3</v>
      </c>
      <c r="B34" s="708" t="s">
        <v>43</v>
      </c>
      <c r="C34" s="710">
        <v>250</v>
      </c>
      <c r="D34" s="708" t="s">
        <v>229</v>
      </c>
      <c r="E34" s="801"/>
      <c r="F34" s="783"/>
      <c r="G34" s="710"/>
      <c r="H34" s="709"/>
      <c r="I34" s="710"/>
      <c r="J34" s="711"/>
      <c r="K34" s="711"/>
      <c r="L34" s="711"/>
      <c r="M34" s="717"/>
    </row>
    <row r="35" spans="1:13">
      <c r="A35" s="708">
        <v>4</v>
      </c>
      <c r="B35" s="708" t="s">
        <v>44</v>
      </c>
      <c r="C35" s="710">
        <v>300</v>
      </c>
      <c r="D35" s="708" t="s">
        <v>229</v>
      </c>
      <c r="E35" s="801"/>
      <c r="F35" s="783"/>
      <c r="G35" s="710"/>
      <c r="H35" s="709"/>
      <c r="I35" s="710"/>
      <c r="J35" s="711"/>
      <c r="K35" s="711"/>
      <c r="L35" s="711"/>
      <c r="M35" s="717"/>
    </row>
    <row r="36" spans="1:13" ht="22.5" customHeight="1">
      <c r="A36" s="708">
        <v>5</v>
      </c>
      <c r="B36" s="708" t="s">
        <v>302</v>
      </c>
      <c r="C36" s="708">
        <v>6500</v>
      </c>
      <c r="D36" s="708" t="s">
        <v>229</v>
      </c>
      <c r="E36" s="801"/>
      <c r="F36" s="783"/>
      <c r="G36" s="710"/>
      <c r="H36" s="709"/>
      <c r="I36" s="710"/>
      <c r="J36" s="718"/>
      <c r="K36" s="711"/>
      <c r="L36" s="711"/>
      <c r="M36" s="717"/>
    </row>
    <row r="37" spans="1:13">
      <c r="A37" s="708">
        <v>6</v>
      </c>
      <c r="B37" s="708" t="s">
        <v>46</v>
      </c>
      <c r="C37" s="708">
        <v>600</v>
      </c>
      <c r="D37" s="708" t="s">
        <v>229</v>
      </c>
      <c r="E37" s="801"/>
      <c r="F37" s="783"/>
      <c r="G37" s="710"/>
      <c r="H37" s="709"/>
      <c r="I37" s="710"/>
      <c r="J37" s="711"/>
      <c r="K37" s="711"/>
      <c r="L37" s="711"/>
      <c r="M37" s="717"/>
    </row>
    <row r="38" spans="1:13" ht="24">
      <c r="A38" s="708">
        <v>7</v>
      </c>
      <c r="B38" s="708" t="s">
        <v>828</v>
      </c>
      <c r="C38" s="708">
        <v>500</v>
      </c>
      <c r="D38" s="708" t="s">
        <v>229</v>
      </c>
      <c r="E38" s="801"/>
      <c r="F38" s="783"/>
      <c r="G38" s="710"/>
      <c r="H38" s="709"/>
      <c r="I38" s="710"/>
      <c r="J38" s="711"/>
      <c r="K38" s="711"/>
      <c r="L38" s="711"/>
      <c r="M38" s="717"/>
    </row>
    <row r="39" spans="1:13">
      <c r="A39" s="708">
        <v>8</v>
      </c>
      <c r="B39" s="708" t="s">
        <v>370</v>
      </c>
      <c r="C39" s="708">
        <v>2000</v>
      </c>
      <c r="D39" s="708" t="s">
        <v>229</v>
      </c>
      <c r="E39" s="801"/>
      <c r="F39" s="783"/>
      <c r="G39" s="710"/>
      <c r="H39" s="709"/>
      <c r="I39" s="710"/>
      <c r="J39" s="711"/>
      <c r="K39" s="711"/>
      <c r="L39" s="711"/>
      <c r="M39" s="717"/>
    </row>
    <row r="40" spans="1:13" ht="21" customHeight="1">
      <c r="A40" s="708">
        <v>9</v>
      </c>
      <c r="B40" s="708" t="s">
        <v>864</v>
      </c>
      <c r="C40" s="708">
        <v>500</v>
      </c>
      <c r="D40" s="708" t="s">
        <v>229</v>
      </c>
      <c r="E40" s="801"/>
      <c r="F40" s="783"/>
      <c r="G40" s="710"/>
      <c r="H40" s="709"/>
      <c r="I40" s="710"/>
      <c r="J40" s="711"/>
      <c r="K40" s="711"/>
      <c r="L40" s="711"/>
      <c r="M40" s="717"/>
    </row>
    <row r="41" spans="1:13" ht="21.75" customHeight="1">
      <c r="A41" s="708">
        <v>10</v>
      </c>
      <c r="B41" s="708" t="s">
        <v>303</v>
      </c>
      <c r="C41" s="708">
        <v>500</v>
      </c>
      <c r="D41" s="708" t="s">
        <v>229</v>
      </c>
      <c r="E41" s="801"/>
      <c r="F41" s="783"/>
      <c r="G41" s="710"/>
      <c r="H41" s="709"/>
      <c r="I41" s="710"/>
      <c r="J41" s="700"/>
      <c r="K41" s="700"/>
      <c r="L41" s="700"/>
    </row>
    <row r="42" spans="1:13">
      <c r="A42" s="708">
        <v>11</v>
      </c>
      <c r="B42" s="708" t="s">
        <v>788</v>
      </c>
      <c r="C42" s="708">
        <v>500</v>
      </c>
      <c r="D42" s="708" t="s">
        <v>229</v>
      </c>
      <c r="E42" s="801"/>
      <c r="F42" s="783"/>
      <c r="G42" s="710"/>
      <c r="H42" s="709"/>
      <c r="I42" s="710"/>
      <c r="J42" s="700"/>
      <c r="K42" s="700"/>
      <c r="L42" s="700"/>
    </row>
    <row r="43" spans="1:13" ht="24">
      <c r="A43" s="708">
        <v>12</v>
      </c>
      <c r="B43" s="710" t="s">
        <v>438</v>
      </c>
      <c r="C43" s="719">
        <v>100</v>
      </c>
      <c r="D43" s="719" t="s">
        <v>229</v>
      </c>
      <c r="E43" s="802"/>
      <c r="F43" s="783"/>
      <c r="G43" s="720"/>
      <c r="H43" s="721"/>
      <c r="I43" s="710"/>
      <c r="J43" s="700"/>
      <c r="K43" s="700"/>
      <c r="L43" s="700"/>
    </row>
    <row r="44" spans="1:13" ht="36">
      <c r="A44" s="708">
        <v>13</v>
      </c>
      <c r="B44" s="710" t="s">
        <v>859</v>
      </c>
      <c r="C44" s="708">
        <v>1500</v>
      </c>
      <c r="D44" s="708" t="s">
        <v>229</v>
      </c>
      <c r="E44" s="803"/>
      <c r="F44" s="783"/>
      <c r="G44" s="710"/>
      <c r="H44" s="710"/>
      <c r="I44" s="710"/>
      <c r="J44" s="700"/>
      <c r="K44" s="700"/>
      <c r="L44" s="700"/>
    </row>
    <row r="45" spans="1:13" ht="24">
      <c r="A45" s="708">
        <v>14</v>
      </c>
      <c r="B45" s="708" t="s">
        <v>439</v>
      </c>
      <c r="C45" s="708">
        <v>350</v>
      </c>
      <c r="D45" s="708" t="s">
        <v>55</v>
      </c>
      <c r="E45" s="803"/>
      <c r="F45" s="783"/>
      <c r="G45" s="710"/>
      <c r="H45" s="709"/>
      <c r="I45" s="710"/>
      <c r="J45" s="700"/>
      <c r="K45" s="700"/>
      <c r="L45" s="700"/>
    </row>
    <row r="46" spans="1:13" ht="24">
      <c r="A46" s="708">
        <v>15</v>
      </c>
      <c r="B46" s="722" t="s">
        <v>422</v>
      </c>
      <c r="C46" s="722">
        <v>100</v>
      </c>
      <c r="D46" s="722" t="s">
        <v>55</v>
      </c>
      <c r="E46" s="784"/>
      <c r="F46" s="783"/>
      <c r="G46" s="710"/>
      <c r="H46" s="710"/>
      <c r="I46" s="710"/>
      <c r="J46" s="700"/>
      <c r="K46" s="700"/>
      <c r="L46" s="700"/>
    </row>
    <row r="47" spans="1:13" ht="25.5" customHeight="1">
      <c r="A47" s="708">
        <v>16</v>
      </c>
      <c r="B47" s="708" t="s">
        <v>314</v>
      </c>
      <c r="C47" s="708">
        <v>600</v>
      </c>
      <c r="D47" s="708" t="s">
        <v>229</v>
      </c>
      <c r="E47" s="803"/>
      <c r="F47" s="783"/>
      <c r="G47" s="710"/>
      <c r="H47" s="709"/>
      <c r="I47" s="710"/>
    </row>
    <row r="48" spans="1:13" ht="25.5" customHeight="1">
      <c r="A48" s="708">
        <v>17</v>
      </c>
      <c r="B48" s="708" t="s">
        <v>872</v>
      </c>
      <c r="C48" s="708">
        <v>1000</v>
      </c>
      <c r="D48" s="708" t="s">
        <v>229</v>
      </c>
      <c r="E48" s="803"/>
      <c r="F48" s="783"/>
      <c r="G48" s="710"/>
      <c r="H48" s="709"/>
      <c r="I48" s="710"/>
    </row>
    <row r="49" spans="1:9" ht="25.5" customHeight="1">
      <c r="A49" s="708">
        <v>18</v>
      </c>
      <c r="B49" s="708" t="s">
        <v>871</v>
      </c>
      <c r="C49" s="708">
        <v>1000</v>
      </c>
      <c r="D49" s="708" t="s">
        <v>229</v>
      </c>
      <c r="E49" s="803"/>
      <c r="F49" s="783"/>
      <c r="G49" s="710"/>
      <c r="H49" s="709"/>
      <c r="I49" s="710"/>
    </row>
    <row r="50" spans="1:9" ht="34.5" customHeight="1">
      <c r="A50" s="708">
        <v>19</v>
      </c>
      <c r="B50" s="708" t="s">
        <v>929</v>
      </c>
      <c r="C50" s="708">
        <v>50</v>
      </c>
      <c r="D50" s="708" t="s">
        <v>229</v>
      </c>
      <c r="E50" s="803"/>
      <c r="F50" s="783"/>
      <c r="G50" s="710"/>
      <c r="H50" s="709"/>
      <c r="I50" s="710"/>
    </row>
    <row r="51" spans="1:9" ht="24">
      <c r="A51" s="708">
        <v>20</v>
      </c>
      <c r="B51" s="708" t="s">
        <v>930</v>
      </c>
      <c r="C51" s="708">
        <v>300</v>
      </c>
      <c r="D51" s="708" t="s">
        <v>229</v>
      </c>
      <c r="E51" s="803"/>
      <c r="F51" s="783"/>
      <c r="G51" s="710"/>
      <c r="H51" s="709"/>
      <c r="I51" s="710"/>
    </row>
    <row r="52" spans="1:9" ht="24">
      <c r="A52" s="708">
        <v>21</v>
      </c>
      <c r="B52" s="708" t="s">
        <v>931</v>
      </c>
      <c r="C52" s="708">
        <v>50</v>
      </c>
      <c r="D52" s="708" t="s">
        <v>229</v>
      </c>
      <c r="E52" s="803"/>
      <c r="F52" s="783"/>
      <c r="G52" s="710"/>
      <c r="H52" s="709"/>
      <c r="I52" s="710"/>
    </row>
    <row r="53" spans="1:9" ht="24">
      <c r="A53" s="708">
        <v>22</v>
      </c>
      <c r="B53" s="722" t="s">
        <v>860</v>
      </c>
      <c r="C53" s="722">
        <v>40</v>
      </c>
      <c r="D53" s="722" t="s">
        <v>229</v>
      </c>
      <c r="E53" s="803"/>
      <c r="F53" s="783"/>
      <c r="G53" s="710"/>
      <c r="H53" s="709"/>
      <c r="I53" s="710"/>
    </row>
    <row r="54" spans="1:9">
      <c r="A54" s="708">
        <v>23</v>
      </c>
      <c r="B54" s="710" t="s">
        <v>790</v>
      </c>
      <c r="C54" s="710">
        <v>20</v>
      </c>
      <c r="D54" s="710" t="s">
        <v>229</v>
      </c>
      <c r="E54" s="781"/>
      <c r="F54" s="783"/>
      <c r="G54" s="710"/>
      <c r="H54" s="709"/>
      <c r="I54" s="710"/>
    </row>
    <row r="55" spans="1:9" ht="24">
      <c r="A55" s="708">
        <v>24</v>
      </c>
      <c r="B55" s="710" t="s">
        <v>787</v>
      </c>
      <c r="C55" s="710">
        <v>60</v>
      </c>
      <c r="D55" s="710" t="s">
        <v>229</v>
      </c>
      <c r="E55" s="781"/>
      <c r="F55" s="783"/>
      <c r="G55" s="710"/>
      <c r="H55" s="709"/>
      <c r="I55" s="710"/>
    </row>
    <row r="56" spans="1:9" ht="36">
      <c r="A56" s="708">
        <v>25</v>
      </c>
      <c r="B56" s="722" t="s">
        <v>789</v>
      </c>
      <c r="C56" s="722">
        <v>800</v>
      </c>
      <c r="D56" s="722" t="s">
        <v>62</v>
      </c>
      <c r="E56" s="803"/>
      <c r="F56" s="783"/>
      <c r="G56" s="710"/>
      <c r="H56" s="709"/>
      <c r="I56" s="710"/>
    </row>
    <row r="57" spans="1:9" ht="39" customHeight="1">
      <c r="A57" s="708">
        <v>26</v>
      </c>
      <c r="B57" s="708" t="s">
        <v>500</v>
      </c>
      <c r="C57" s="708">
        <v>300</v>
      </c>
      <c r="D57" s="708" t="s">
        <v>231</v>
      </c>
      <c r="E57" s="803"/>
      <c r="F57" s="783"/>
      <c r="G57" s="710"/>
      <c r="H57" s="710"/>
      <c r="I57" s="710"/>
    </row>
    <row r="58" spans="1:9" ht="48">
      <c r="A58" s="708">
        <v>27</v>
      </c>
      <c r="B58" s="708" t="s">
        <v>909</v>
      </c>
      <c r="C58" s="708">
        <v>600</v>
      </c>
      <c r="D58" s="708" t="s">
        <v>231</v>
      </c>
      <c r="E58" s="781"/>
      <c r="F58" s="783"/>
      <c r="G58" s="710"/>
      <c r="H58" s="710"/>
      <c r="I58" s="710"/>
    </row>
    <row r="59" spans="1:9" ht="69" customHeight="1">
      <c r="A59" s="708">
        <v>28</v>
      </c>
      <c r="B59" s="708" t="s">
        <v>910</v>
      </c>
      <c r="C59" s="708">
        <v>60</v>
      </c>
      <c r="D59" s="708" t="s">
        <v>231</v>
      </c>
      <c r="E59" s="781"/>
      <c r="F59" s="783"/>
      <c r="G59" s="710"/>
      <c r="H59" s="710"/>
      <c r="I59" s="710"/>
    </row>
    <row r="60" spans="1:9">
      <c r="A60" s="708">
        <v>29</v>
      </c>
      <c r="B60" s="708" t="s">
        <v>873</v>
      </c>
      <c r="C60" s="708">
        <v>1</v>
      </c>
      <c r="D60" s="708" t="s">
        <v>62</v>
      </c>
      <c r="E60" s="781"/>
      <c r="F60" s="783"/>
      <c r="G60" s="710"/>
      <c r="H60" s="710"/>
      <c r="I60" s="710"/>
    </row>
    <row r="61" spans="1:9">
      <c r="A61" s="708">
        <v>30</v>
      </c>
      <c r="B61" s="708" t="s">
        <v>874</v>
      </c>
      <c r="C61" s="708">
        <v>1</v>
      </c>
      <c r="D61" s="708" t="s">
        <v>62</v>
      </c>
      <c r="E61" s="781"/>
      <c r="F61" s="783"/>
      <c r="G61" s="710"/>
      <c r="H61" s="710"/>
      <c r="I61" s="710"/>
    </row>
    <row r="62" spans="1:9">
      <c r="A62" s="708">
        <v>31</v>
      </c>
      <c r="B62" s="708" t="s">
        <v>875</v>
      </c>
      <c r="C62" s="708">
        <v>1</v>
      </c>
      <c r="D62" s="708" t="s">
        <v>62</v>
      </c>
      <c r="E62" s="781"/>
      <c r="F62" s="783"/>
      <c r="G62" s="710"/>
      <c r="H62" s="710"/>
      <c r="I62" s="710"/>
    </row>
    <row r="63" spans="1:9">
      <c r="A63" s="708">
        <v>32</v>
      </c>
      <c r="B63" s="708" t="s">
        <v>876</v>
      </c>
      <c r="C63" s="708">
        <v>1</v>
      </c>
      <c r="D63" s="708" t="s">
        <v>62</v>
      </c>
      <c r="E63" s="781"/>
      <c r="F63" s="783"/>
      <c r="G63" s="710"/>
      <c r="H63" s="710"/>
      <c r="I63" s="710"/>
    </row>
    <row r="64" spans="1:9">
      <c r="A64" s="708">
        <v>33</v>
      </c>
      <c r="B64" s="708" t="s">
        <v>877</v>
      </c>
      <c r="C64" s="708">
        <v>1</v>
      </c>
      <c r="D64" s="708" t="s">
        <v>62</v>
      </c>
      <c r="E64" s="781"/>
      <c r="F64" s="783"/>
      <c r="G64" s="710"/>
      <c r="H64" s="710"/>
      <c r="I64" s="710"/>
    </row>
    <row r="65" spans="1:9">
      <c r="A65" s="708">
        <v>34</v>
      </c>
      <c r="B65" s="708" t="s">
        <v>878</v>
      </c>
      <c r="C65" s="708">
        <v>1</v>
      </c>
      <c r="D65" s="708" t="s">
        <v>62</v>
      </c>
      <c r="E65" s="781"/>
      <c r="F65" s="783"/>
      <c r="G65" s="710"/>
      <c r="H65" s="710"/>
      <c r="I65" s="710"/>
    </row>
    <row r="66" spans="1:9">
      <c r="A66" s="708">
        <v>35</v>
      </c>
      <c r="B66" s="708" t="s">
        <v>879</v>
      </c>
      <c r="C66" s="708">
        <v>1</v>
      </c>
      <c r="D66" s="708" t="s">
        <v>62</v>
      </c>
      <c r="E66" s="781"/>
      <c r="F66" s="783"/>
      <c r="G66" s="710"/>
      <c r="H66" s="710"/>
      <c r="I66" s="710"/>
    </row>
    <row r="67" spans="1:9">
      <c r="A67" s="708">
        <v>36</v>
      </c>
      <c r="B67" s="708" t="s">
        <v>911</v>
      </c>
      <c r="C67" s="708">
        <v>1</v>
      </c>
      <c r="D67" s="708" t="s">
        <v>229</v>
      </c>
      <c r="E67" s="781"/>
      <c r="F67" s="783"/>
      <c r="G67" s="710"/>
      <c r="H67" s="710"/>
      <c r="I67" s="710"/>
    </row>
    <row r="68" spans="1:9">
      <c r="A68" s="717"/>
      <c r="B68" s="717"/>
      <c r="C68" s="717"/>
      <c r="E68" s="804" t="s">
        <v>426</v>
      </c>
      <c r="F68" s="818"/>
      <c r="G68" s="710"/>
      <c r="H68" s="710"/>
      <c r="I68" s="710"/>
    </row>
    <row r="69" spans="1:9">
      <c r="A69" s="717"/>
      <c r="B69" s="717"/>
      <c r="C69" s="717"/>
      <c r="D69" s="715"/>
      <c r="E69" s="788"/>
      <c r="F69" s="782"/>
      <c r="G69" s="717"/>
      <c r="H69" s="717"/>
    </row>
    <row r="70" spans="1:9">
      <c r="B70" s="723" t="s">
        <v>802</v>
      </c>
      <c r="C70" s="717"/>
      <c r="D70" s="717"/>
      <c r="E70" s="782"/>
      <c r="F70" s="782"/>
      <c r="G70" s="717"/>
      <c r="H70" s="717"/>
    </row>
    <row r="71" spans="1:9" ht="18.75" customHeight="1">
      <c r="A71" s="724" t="s">
        <v>528</v>
      </c>
      <c r="B71" s="725" t="s">
        <v>390</v>
      </c>
      <c r="C71" s="725"/>
      <c r="D71" s="725"/>
      <c r="E71" s="805"/>
      <c r="F71" s="782"/>
      <c r="G71" s="717"/>
      <c r="H71" s="717"/>
    </row>
    <row r="72" spans="1:9" ht="18.75" customHeight="1">
      <c r="A72" s="717">
        <v>1</v>
      </c>
      <c r="B72" s="889" t="s">
        <v>770</v>
      </c>
      <c r="C72" s="889"/>
      <c r="D72" s="889"/>
      <c r="E72" s="889"/>
      <c r="F72" s="782"/>
      <c r="G72" s="717"/>
      <c r="H72" s="717"/>
    </row>
    <row r="73" spans="1:9" ht="32.25" customHeight="1">
      <c r="A73" s="717">
        <v>2</v>
      </c>
      <c r="B73" s="889" t="s">
        <v>812</v>
      </c>
      <c r="C73" s="889"/>
      <c r="D73" s="889"/>
      <c r="E73" s="889"/>
      <c r="F73" s="785"/>
      <c r="G73" s="726"/>
      <c r="H73" s="726"/>
      <c r="I73" s="726"/>
    </row>
    <row r="74" spans="1:9" ht="33" customHeight="1">
      <c r="A74" s="701">
        <v>3</v>
      </c>
      <c r="B74" s="890" t="s">
        <v>891</v>
      </c>
      <c r="C74" s="890"/>
      <c r="D74" s="890"/>
      <c r="E74" s="890"/>
    </row>
    <row r="75" spans="1:9" ht="30.75" customHeight="1">
      <c r="A75" s="701">
        <v>4</v>
      </c>
      <c r="B75" s="890" t="s">
        <v>769</v>
      </c>
      <c r="C75" s="890"/>
      <c r="D75" s="890"/>
      <c r="E75" s="890"/>
    </row>
    <row r="76" spans="1:9" ht="18.75" customHeight="1">
      <c r="A76" s="701">
        <v>5</v>
      </c>
      <c r="B76" s="891" t="s">
        <v>480</v>
      </c>
      <c r="C76" s="891"/>
      <c r="D76" s="891"/>
      <c r="E76" s="891"/>
    </row>
    <row r="77" spans="1:9" ht="18.75" customHeight="1">
      <c r="A77" s="701">
        <v>6</v>
      </c>
      <c r="B77" s="889" t="s">
        <v>799</v>
      </c>
      <c r="C77" s="889"/>
      <c r="D77" s="889"/>
      <c r="E77" s="889"/>
    </row>
    <row r="78" spans="1:9" ht="18.75" customHeight="1">
      <c r="A78" s="717">
        <v>7</v>
      </c>
      <c r="B78" s="889" t="s">
        <v>835</v>
      </c>
      <c r="C78" s="889"/>
      <c r="D78" s="889"/>
      <c r="E78" s="889"/>
      <c r="F78" s="782"/>
      <c r="G78" s="717"/>
      <c r="H78" s="717"/>
    </row>
    <row r="79" spans="1:9" ht="18.75" customHeight="1">
      <c r="A79" s="717"/>
      <c r="B79" s="889" t="s">
        <v>824</v>
      </c>
      <c r="C79" s="889"/>
      <c r="D79" s="889"/>
      <c r="E79" s="889"/>
      <c r="F79" s="782"/>
      <c r="G79" s="717"/>
      <c r="H79" s="717"/>
    </row>
    <row r="80" spans="1:9" ht="18.75" customHeight="1">
      <c r="A80" s="717"/>
      <c r="B80" s="889" t="s">
        <v>810</v>
      </c>
      <c r="C80" s="889"/>
      <c r="D80" s="889"/>
      <c r="E80" s="889"/>
      <c r="F80" s="782"/>
      <c r="G80" s="717"/>
      <c r="H80" s="717"/>
    </row>
    <row r="81" spans="1:9" ht="18.75" customHeight="1">
      <c r="A81" s="717"/>
      <c r="B81" s="889" t="s">
        <v>811</v>
      </c>
      <c r="C81" s="889"/>
      <c r="D81" s="889"/>
      <c r="E81" s="889"/>
      <c r="F81" s="782"/>
      <c r="G81" s="717"/>
      <c r="H81" s="717"/>
    </row>
    <row r="82" spans="1:9" ht="18.75" customHeight="1">
      <c r="A82" s="717"/>
      <c r="B82" s="889" t="s">
        <v>822</v>
      </c>
      <c r="C82" s="889"/>
      <c r="D82" s="889"/>
      <c r="E82" s="889"/>
      <c r="F82" s="782"/>
      <c r="G82" s="717"/>
      <c r="H82" s="717"/>
    </row>
    <row r="83" spans="1:9" ht="26.25" customHeight="1">
      <c r="A83" s="717">
        <v>8</v>
      </c>
      <c r="B83" s="891" t="s">
        <v>825</v>
      </c>
      <c r="C83" s="891"/>
      <c r="D83" s="891"/>
      <c r="E83" s="891"/>
    </row>
    <row r="84" spans="1:9" ht="18.75" customHeight="1">
      <c r="A84" s="701">
        <v>9</v>
      </c>
      <c r="B84" s="889" t="s">
        <v>800</v>
      </c>
      <c r="C84" s="889"/>
      <c r="D84" s="889"/>
      <c r="E84" s="889"/>
    </row>
    <row r="85" spans="1:9" ht="18.75" customHeight="1">
      <c r="A85" s="701" t="s">
        <v>529</v>
      </c>
      <c r="B85" s="893" t="s">
        <v>391</v>
      </c>
      <c r="C85" s="893"/>
      <c r="D85" s="893"/>
      <c r="E85" s="893"/>
    </row>
    <row r="86" spans="1:9" ht="30.75" customHeight="1">
      <c r="A86" s="701">
        <v>1</v>
      </c>
      <c r="B86" s="891" t="s">
        <v>483</v>
      </c>
      <c r="C86" s="891"/>
      <c r="D86" s="891"/>
      <c r="E86" s="891"/>
    </row>
    <row r="87" spans="1:9" ht="34.5" customHeight="1">
      <c r="A87" s="701">
        <v>2</v>
      </c>
      <c r="B87" s="891" t="s">
        <v>801</v>
      </c>
      <c r="C87" s="891"/>
      <c r="D87" s="891"/>
      <c r="E87" s="891"/>
    </row>
    <row r="88" spans="1:9" ht="34.5" customHeight="1">
      <c r="A88" s="701">
        <v>3</v>
      </c>
      <c r="B88" s="891" t="s">
        <v>394</v>
      </c>
      <c r="C88" s="891"/>
      <c r="D88" s="891"/>
      <c r="E88" s="891"/>
    </row>
    <row r="89" spans="1:9" ht="59.25" customHeight="1">
      <c r="A89" s="701">
        <v>4</v>
      </c>
      <c r="B89" s="882" t="s">
        <v>484</v>
      </c>
      <c r="C89" s="882"/>
      <c r="D89" s="882"/>
      <c r="E89" s="882"/>
      <c r="F89" s="780"/>
      <c r="G89" s="728"/>
      <c r="H89" s="728"/>
      <c r="I89" s="728"/>
    </row>
    <row r="90" spans="1:9" ht="34.5" customHeight="1">
      <c r="A90" s="701">
        <v>5</v>
      </c>
      <c r="B90" s="891" t="s">
        <v>396</v>
      </c>
      <c r="C90" s="891"/>
      <c r="D90" s="891"/>
      <c r="E90" s="891"/>
    </row>
    <row r="91" spans="1:9" ht="34.5" customHeight="1">
      <c r="A91" s="701">
        <v>6</v>
      </c>
      <c r="B91" s="891" t="s">
        <v>397</v>
      </c>
      <c r="C91" s="891"/>
      <c r="D91" s="891"/>
      <c r="E91" s="891"/>
    </row>
    <row r="92" spans="1:9" ht="45" customHeight="1">
      <c r="A92" s="701">
        <v>7</v>
      </c>
      <c r="B92" s="899" t="s">
        <v>967</v>
      </c>
      <c r="C92" s="899"/>
      <c r="D92" s="899"/>
      <c r="E92" s="899"/>
      <c r="F92" s="787"/>
    </row>
    <row r="93" spans="1:9" ht="18.75" customHeight="1">
      <c r="A93" s="701">
        <v>8</v>
      </c>
      <c r="B93" s="900" t="s">
        <v>823</v>
      </c>
      <c r="C93" s="900"/>
      <c r="D93" s="900"/>
      <c r="E93" s="900"/>
      <c r="F93" s="787"/>
    </row>
    <row r="94" spans="1:9" ht="18.75" customHeight="1">
      <c r="A94" s="730" t="s">
        <v>530</v>
      </c>
      <c r="B94" s="901" t="s">
        <v>771</v>
      </c>
      <c r="C94" s="901"/>
      <c r="D94" s="901"/>
      <c r="E94" s="901"/>
    </row>
    <row r="95" spans="1:9" ht="18.75" customHeight="1">
      <c r="A95" s="701">
        <v>1</v>
      </c>
      <c r="B95" s="899" t="s">
        <v>485</v>
      </c>
      <c r="C95" s="899"/>
      <c r="D95" s="899"/>
      <c r="E95" s="899"/>
    </row>
    <row r="96" spans="1:9" ht="18.75" customHeight="1">
      <c r="A96" s="701">
        <v>2</v>
      </c>
      <c r="B96" s="899" t="s">
        <v>401</v>
      </c>
      <c r="C96" s="899"/>
      <c r="D96" s="899"/>
      <c r="E96" s="899"/>
    </row>
    <row r="97" spans="1:9" ht="18.75" customHeight="1">
      <c r="A97" s="701">
        <v>3</v>
      </c>
      <c r="B97" s="899" t="s">
        <v>823</v>
      </c>
      <c r="C97" s="899"/>
      <c r="D97" s="899"/>
      <c r="E97" s="899"/>
    </row>
    <row r="98" spans="1:9" ht="18.75" customHeight="1">
      <c r="B98" s="729"/>
      <c r="C98" s="729"/>
      <c r="D98" s="729"/>
      <c r="E98" s="776"/>
    </row>
    <row r="99" spans="1:9">
      <c r="A99" s="717"/>
      <c r="B99" s="717"/>
      <c r="C99" s="717"/>
      <c r="D99" s="715"/>
      <c r="E99" s="788"/>
      <c r="F99" s="782"/>
      <c r="G99" s="717"/>
      <c r="H99" s="717"/>
    </row>
    <row r="100" spans="1:9" ht="12.75" customHeight="1">
      <c r="A100" s="892" t="s">
        <v>918</v>
      </c>
      <c r="B100" s="892"/>
      <c r="C100" s="892"/>
      <c r="D100" s="892"/>
      <c r="E100" s="892"/>
      <c r="F100" s="892"/>
      <c r="G100" s="892"/>
      <c r="H100" s="892"/>
      <c r="I100" s="892"/>
    </row>
    <row r="101" spans="1:9">
      <c r="A101" s="879" t="s">
        <v>79</v>
      </c>
      <c r="B101" s="880" t="s">
        <v>813</v>
      </c>
      <c r="C101" s="881" t="s">
        <v>814</v>
      </c>
      <c r="D101" s="881" t="s">
        <v>308</v>
      </c>
      <c r="E101" s="883" t="s">
        <v>815</v>
      </c>
      <c r="F101" s="883" t="s">
        <v>816</v>
      </c>
      <c r="G101" s="881" t="s">
        <v>817</v>
      </c>
      <c r="H101" s="881" t="s">
        <v>818</v>
      </c>
      <c r="I101" s="881" t="s">
        <v>819</v>
      </c>
    </row>
    <row r="102" spans="1:9" ht="17.25" customHeight="1">
      <c r="A102" s="879"/>
      <c r="B102" s="880"/>
      <c r="C102" s="881"/>
      <c r="D102" s="881"/>
      <c r="E102" s="883"/>
      <c r="F102" s="883"/>
      <c r="G102" s="881"/>
      <c r="H102" s="881"/>
      <c r="I102" s="881"/>
    </row>
    <row r="103" spans="1:9">
      <c r="A103" s="708">
        <v>1</v>
      </c>
      <c r="B103" s="722" t="s">
        <v>315</v>
      </c>
      <c r="C103" s="722">
        <v>1</v>
      </c>
      <c r="D103" s="722" t="s">
        <v>62</v>
      </c>
      <c r="E103" s="806"/>
      <c r="F103" s="784"/>
      <c r="G103" s="710"/>
      <c r="H103" s="710"/>
      <c r="I103" s="710"/>
    </row>
    <row r="104" spans="1:9">
      <c r="A104" s="708">
        <v>2</v>
      </c>
      <c r="B104" s="708" t="s">
        <v>252</v>
      </c>
      <c r="C104" s="708">
        <v>1</v>
      </c>
      <c r="D104" s="708" t="s">
        <v>62</v>
      </c>
      <c r="E104" s="807"/>
      <c r="F104" s="784"/>
      <c r="G104" s="710"/>
      <c r="H104" s="710"/>
      <c r="I104" s="710"/>
    </row>
    <row r="105" spans="1:9">
      <c r="A105" s="708">
        <v>3</v>
      </c>
      <c r="B105" s="708" t="s">
        <v>254</v>
      </c>
      <c r="C105" s="708">
        <v>1</v>
      </c>
      <c r="D105" s="708" t="s">
        <v>62</v>
      </c>
      <c r="E105" s="807"/>
      <c r="F105" s="784"/>
      <c r="G105" s="710"/>
      <c r="H105" s="710"/>
      <c r="I105" s="710"/>
    </row>
    <row r="106" spans="1:9">
      <c r="A106" s="708">
        <v>4</v>
      </c>
      <c r="B106" s="708" t="s">
        <v>255</v>
      </c>
      <c r="C106" s="708">
        <v>3</v>
      </c>
      <c r="D106" s="708" t="s">
        <v>62</v>
      </c>
      <c r="E106" s="807"/>
      <c r="F106" s="784"/>
      <c r="G106" s="710"/>
      <c r="H106" s="710"/>
      <c r="I106" s="710"/>
    </row>
    <row r="107" spans="1:9">
      <c r="A107" s="708">
        <v>5</v>
      </c>
      <c r="B107" s="708" t="s">
        <v>603</v>
      </c>
      <c r="C107" s="708">
        <v>1</v>
      </c>
      <c r="D107" s="708" t="s">
        <v>62</v>
      </c>
      <c r="E107" s="807"/>
      <c r="F107" s="784"/>
      <c r="G107" s="710"/>
      <c r="H107" s="710"/>
      <c r="I107" s="710"/>
    </row>
    <row r="108" spans="1:9">
      <c r="A108" s="708">
        <v>6</v>
      </c>
      <c r="B108" s="708" t="s">
        <v>257</v>
      </c>
      <c r="C108" s="708">
        <v>1</v>
      </c>
      <c r="D108" s="708" t="s">
        <v>62</v>
      </c>
      <c r="E108" s="807"/>
      <c r="F108" s="784"/>
      <c r="G108" s="710"/>
      <c r="H108" s="710"/>
      <c r="I108" s="710"/>
    </row>
    <row r="109" spans="1:9">
      <c r="A109" s="708">
        <v>8</v>
      </c>
      <c r="B109" s="708" t="s">
        <v>259</v>
      </c>
      <c r="C109" s="708">
        <v>1</v>
      </c>
      <c r="D109" s="708" t="s">
        <v>62</v>
      </c>
      <c r="E109" s="807"/>
      <c r="F109" s="784"/>
      <c r="G109" s="710"/>
      <c r="H109" s="710"/>
      <c r="I109" s="710"/>
    </row>
    <row r="110" spans="1:9" ht="24">
      <c r="A110" s="708">
        <v>9</v>
      </c>
      <c r="B110" s="708" t="s">
        <v>260</v>
      </c>
      <c r="C110" s="708">
        <v>1</v>
      </c>
      <c r="D110" s="708" t="s">
        <v>62</v>
      </c>
      <c r="E110" s="807"/>
      <c r="F110" s="784"/>
      <c r="G110" s="710"/>
      <c r="H110" s="710"/>
      <c r="I110" s="710"/>
    </row>
    <row r="111" spans="1:9">
      <c r="A111" s="708">
        <v>10</v>
      </c>
      <c r="B111" s="708" t="s">
        <v>932</v>
      </c>
      <c r="C111" s="708">
        <v>1</v>
      </c>
      <c r="D111" s="708" t="s">
        <v>62</v>
      </c>
      <c r="E111" s="807"/>
      <c r="F111" s="784"/>
      <c r="G111" s="710"/>
      <c r="H111" s="710"/>
      <c r="I111" s="710"/>
    </row>
    <row r="112" spans="1:9">
      <c r="A112" s="708">
        <v>11</v>
      </c>
      <c r="B112" s="708" t="s">
        <v>318</v>
      </c>
      <c r="C112" s="708">
        <v>1</v>
      </c>
      <c r="D112" s="708" t="s">
        <v>62</v>
      </c>
      <c r="E112" s="807"/>
      <c r="F112" s="784"/>
      <c r="G112" s="710"/>
      <c r="H112" s="710"/>
      <c r="I112" s="710"/>
    </row>
    <row r="113" spans="1:11">
      <c r="A113" s="708">
        <v>12</v>
      </c>
      <c r="B113" s="708" t="s">
        <v>319</v>
      </c>
      <c r="C113" s="708">
        <v>1</v>
      </c>
      <c r="D113" s="708" t="s">
        <v>62</v>
      </c>
      <c r="E113" s="807"/>
      <c r="F113" s="784"/>
      <c r="G113" s="710"/>
      <c r="H113" s="710"/>
      <c r="I113" s="710"/>
    </row>
    <row r="114" spans="1:11">
      <c r="A114" s="708">
        <v>14</v>
      </c>
      <c r="B114" s="708" t="s">
        <v>832</v>
      </c>
      <c r="C114" s="708">
        <v>1</v>
      </c>
      <c r="D114" s="708" t="s">
        <v>62</v>
      </c>
      <c r="E114" s="807"/>
      <c r="F114" s="784"/>
      <c r="G114" s="710"/>
      <c r="H114" s="710"/>
      <c r="I114" s="710"/>
    </row>
    <row r="115" spans="1:11">
      <c r="A115" s="708">
        <v>15</v>
      </c>
      <c r="B115" s="708" t="s">
        <v>833</v>
      </c>
      <c r="C115" s="708">
        <v>1</v>
      </c>
      <c r="D115" s="708" t="s">
        <v>62</v>
      </c>
      <c r="E115" s="807"/>
      <c r="F115" s="784"/>
      <c r="G115" s="710"/>
      <c r="H115" s="710"/>
      <c r="I115" s="710"/>
    </row>
    <row r="116" spans="1:11">
      <c r="A116" s="708">
        <v>16</v>
      </c>
      <c r="B116" s="708" t="s">
        <v>933</v>
      </c>
      <c r="C116" s="708">
        <v>1</v>
      </c>
      <c r="D116" s="708" t="s">
        <v>62</v>
      </c>
      <c r="E116" s="807"/>
      <c r="F116" s="784"/>
      <c r="G116" s="710"/>
      <c r="H116" s="710"/>
      <c r="I116" s="710"/>
    </row>
    <row r="117" spans="1:11">
      <c r="A117" s="732"/>
      <c r="B117" s="732"/>
      <c r="C117" s="732"/>
      <c r="E117" s="804" t="s">
        <v>426</v>
      </c>
      <c r="F117" s="798"/>
      <c r="G117" s="711"/>
      <c r="H117" s="711"/>
      <c r="I117" s="711"/>
      <c r="J117" s="700"/>
      <c r="K117" s="700"/>
    </row>
    <row r="118" spans="1:11">
      <c r="A118" s="717"/>
      <c r="B118" s="717"/>
      <c r="C118" s="717"/>
      <c r="D118" s="717"/>
      <c r="E118" s="782"/>
      <c r="F118" s="782"/>
      <c r="G118" s="717"/>
      <c r="H118" s="717"/>
      <c r="J118" s="700"/>
      <c r="K118" s="700"/>
    </row>
    <row r="119" spans="1:11" ht="12.75" customHeight="1">
      <c r="A119" s="892" t="s">
        <v>919</v>
      </c>
      <c r="B119" s="892"/>
      <c r="C119" s="892"/>
      <c r="D119" s="892"/>
      <c r="E119" s="892"/>
      <c r="F119" s="892"/>
      <c r="G119" s="892"/>
      <c r="H119" s="892"/>
      <c r="I119" s="892"/>
      <c r="J119" s="700"/>
      <c r="K119" s="700"/>
    </row>
    <row r="120" spans="1:11">
      <c r="A120" s="879" t="s">
        <v>79</v>
      </c>
      <c r="B120" s="880" t="s">
        <v>813</v>
      </c>
      <c r="C120" s="881" t="s">
        <v>814</v>
      </c>
      <c r="D120" s="881" t="s">
        <v>308</v>
      </c>
      <c r="E120" s="883" t="s">
        <v>815</v>
      </c>
      <c r="F120" s="883" t="s">
        <v>816</v>
      </c>
      <c r="G120" s="881" t="s">
        <v>817</v>
      </c>
      <c r="H120" s="881" t="s">
        <v>818</v>
      </c>
      <c r="I120" s="881" t="s">
        <v>819</v>
      </c>
      <c r="J120" s="700"/>
      <c r="K120" s="700"/>
    </row>
    <row r="121" spans="1:11" ht="14.25" customHeight="1">
      <c r="A121" s="879"/>
      <c r="B121" s="880"/>
      <c r="C121" s="881"/>
      <c r="D121" s="881"/>
      <c r="E121" s="883"/>
      <c r="F121" s="883"/>
      <c r="G121" s="881"/>
      <c r="H121" s="881"/>
      <c r="I121" s="881"/>
      <c r="J121" s="700"/>
      <c r="K121" s="711"/>
    </row>
    <row r="122" spans="1:11" ht="24">
      <c r="A122" s="722">
        <v>1</v>
      </c>
      <c r="B122" s="722" t="s">
        <v>776</v>
      </c>
      <c r="C122" s="722">
        <v>60</v>
      </c>
      <c r="D122" s="722" t="s">
        <v>278</v>
      </c>
      <c r="E122" s="808"/>
      <c r="F122" s="784"/>
      <c r="G122" s="710"/>
      <c r="H122" s="710"/>
      <c r="I122" s="710"/>
      <c r="J122" s="700"/>
      <c r="K122" s="711"/>
    </row>
    <row r="123" spans="1:11" ht="36">
      <c r="A123" s="708">
        <v>2</v>
      </c>
      <c r="B123" s="708" t="s">
        <v>934</v>
      </c>
      <c r="C123" s="708">
        <v>100</v>
      </c>
      <c r="D123" s="708" t="s">
        <v>278</v>
      </c>
      <c r="E123" s="808"/>
      <c r="F123" s="784"/>
      <c r="G123" s="710"/>
      <c r="H123" s="710"/>
      <c r="I123" s="710"/>
      <c r="J123" s="700"/>
      <c r="K123" s="711"/>
    </row>
    <row r="124" spans="1:11" ht="36">
      <c r="A124" s="708">
        <v>3</v>
      </c>
      <c r="B124" s="708" t="s">
        <v>935</v>
      </c>
      <c r="C124" s="708">
        <v>150</v>
      </c>
      <c r="D124" s="708" t="s">
        <v>278</v>
      </c>
      <c r="E124" s="808"/>
      <c r="F124" s="784"/>
      <c r="G124" s="710"/>
      <c r="H124" s="710"/>
      <c r="I124" s="710"/>
    </row>
    <row r="125" spans="1:11" ht="24">
      <c r="A125" s="708">
        <v>4</v>
      </c>
      <c r="B125" s="708" t="s">
        <v>936</v>
      </c>
      <c r="C125" s="708">
        <v>100</v>
      </c>
      <c r="D125" s="708" t="s">
        <v>278</v>
      </c>
      <c r="E125" s="808"/>
      <c r="F125" s="784"/>
      <c r="G125" s="710"/>
      <c r="H125" s="710"/>
      <c r="I125" s="710"/>
    </row>
    <row r="126" spans="1:11" ht="24">
      <c r="A126" s="708">
        <v>5</v>
      </c>
      <c r="B126" s="733" t="s">
        <v>366</v>
      </c>
      <c r="C126" s="733">
        <v>50</v>
      </c>
      <c r="D126" s="733" t="s">
        <v>278</v>
      </c>
      <c r="E126" s="808"/>
      <c r="F126" s="784"/>
      <c r="G126" s="710"/>
      <c r="H126" s="710"/>
      <c r="I126" s="710"/>
    </row>
    <row r="127" spans="1:11" ht="54.75" customHeight="1">
      <c r="A127" s="734">
        <v>6</v>
      </c>
      <c r="B127" s="734" t="s">
        <v>913</v>
      </c>
      <c r="C127" s="710">
        <v>100</v>
      </c>
      <c r="D127" s="734" t="s">
        <v>278</v>
      </c>
      <c r="E127" s="808"/>
      <c r="F127" s="784"/>
      <c r="G127" s="710"/>
      <c r="H127" s="710"/>
      <c r="I127" s="710"/>
    </row>
    <row r="128" spans="1:11">
      <c r="A128" s="708">
        <v>7</v>
      </c>
      <c r="B128" s="708" t="s">
        <v>355</v>
      </c>
      <c r="C128" s="708">
        <v>90</v>
      </c>
      <c r="D128" s="708" t="s">
        <v>92</v>
      </c>
      <c r="E128" s="783"/>
      <c r="F128" s="784"/>
      <c r="G128" s="710"/>
      <c r="H128" s="710"/>
      <c r="I128" s="710"/>
    </row>
    <row r="129" spans="1:9">
      <c r="A129" s="716"/>
      <c r="B129" s="717"/>
      <c r="C129" s="716"/>
      <c r="E129" s="774" t="s">
        <v>426</v>
      </c>
      <c r="F129" s="775"/>
      <c r="G129" s="717"/>
      <c r="H129" s="717"/>
    </row>
    <row r="130" spans="1:9">
      <c r="A130" s="716"/>
      <c r="B130" s="724" t="s">
        <v>852</v>
      </c>
      <c r="C130" s="716"/>
      <c r="D130" s="715"/>
      <c r="E130" s="788"/>
      <c r="F130" s="787"/>
      <c r="G130" s="717"/>
      <c r="H130" s="717"/>
    </row>
    <row r="131" spans="1:9" ht="20.25" customHeight="1">
      <c r="A131" s="716"/>
      <c r="B131" s="878" t="s">
        <v>969</v>
      </c>
      <c r="C131" s="878"/>
      <c r="D131" s="878"/>
      <c r="E131" s="878"/>
      <c r="F131" s="878"/>
      <c r="G131" s="878"/>
      <c r="H131" s="878"/>
      <c r="I131" s="878"/>
    </row>
    <row r="132" spans="1:9">
      <c r="A132" s="729"/>
      <c r="B132" s="735"/>
      <c r="C132" s="729"/>
      <c r="D132" s="729"/>
      <c r="E132" s="787"/>
      <c r="F132" s="787"/>
      <c r="G132" s="717"/>
      <c r="H132" s="717"/>
    </row>
    <row r="133" spans="1:9" s="736" customFormat="1" ht="12.75" customHeight="1">
      <c r="A133" s="892" t="s">
        <v>920</v>
      </c>
      <c r="B133" s="892"/>
      <c r="C133" s="892"/>
      <c r="D133" s="892"/>
      <c r="E133" s="892"/>
      <c r="F133" s="892"/>
      <c r="G133" s="892"/>
      <c r="H133" s="892"/>
      <c r="I133" s="892"/>
    </row>
    <row r="134" spans="1:9">
      <c r="A134" s="879" t="s">
        <v>79</v>
      </c>
      <c r="B134" s="880" t="s">
        <v>813</v>
      </c>
      <c r="C134" s="881" t="s">
        <v>814</v>
      </c>
      <c r="D134" s="881" t="s">
        <v>308</v>
      </c>
      <c r="E134" s="883" t="s">
        <v>815</v>
      </c>
      <c r="F134" s="883" t="s">
        <v>816</v>
      </c>
      <c r="G134" s="881" t="s">
        <v>817</v>
      </c>
      <c r="H134" s="881" t="s">
        <v>818</v>
      </c>
      <c r="I134" s="881" t="s">
        <v>819</v>
      </c>
    </row>
    <row r="135" spans="1:9" ht="15.75" customHeight="1">
      <c r="A135" s="879"/>
      <c r="B135" s="880"/>
      <c r="C135" s="881"/>
      <c r="D135" s="881"/>
      <c r="E135" s="883"/>
      <c r="F135" s="883"/>
      <c r="G135" s="881"/>
      <c r="H135" s="881"/>
      <c r="I135" s="881"/>
    </row>
    <row r="136" spans="1:9" ht="26.25" customHeight="1">
      <c r="A136" s="896" t="s">
        <v>90</v>
      </c>
      <c r="B136" s="897"/>
      <c r="C136" s="716"/>
      <c r="D136" s="716"/>
      <c r="E136" s="793"/>
      <c r="F136" s="789"/>
      <c r="G136" s="711"/>
      <c r="H136" s="711"/>
      <c r="I136" s="737"/>
    </row>
    <row r="137" spans="1:9">
      <c r="A137" s="738">
        <v>1</v>
      </c>
      <c r="B137" s="738" t="s">
        <v>777</v>
      </c>
      <c r="C137" s="738">
        <v>1</v>
      </c>
      <c r="D137" s="738" t="s">
        <v>62</v>
      </c>
      <c r="E137" s="791"/>
      <c r="F137" s="790"/>
      <c r="G137" s="710"/>
      <c r="H137" s="710"/>
      <c r="I137" s="710"/>
    </row>
    <row r="138" spans="1:9">
      <c r="A138" s="738">
        <v>2</v>
      </c>
      <c r="B138" s="738" t="s">
        <v>778</v>
      </c>
      <c r="C138" s="738">
        <v>1</v>
      </c>
      <c r="D138" s="738" t="s">
        <v>62</v>
      </c>
      <c r="E138" s="791"/>
      <c r="F138" s="790"/>
      <c r="G138" s="739"/>
      <c r="H138" s="740"/>
      <c r="I138" s="740"/>
    </row>
    <row r="139" spans="1:9">
      <c r="A139" s="738">
        <v>3</v>
      </c>
      <c r="B139" s="738" t="s">
        <v>779</v>
      </c>
      <c r="C139" s="738">
        <v>1</v>
      </c>
      <c r="D139" s="738" t="s">
        <v>62</v>
      </c>
      <c r="E139" s="791"/>
      <c r="F139" s="790"/>
      <c r="G139" s="741"/>
      <c r="H139" s="710"/>
      <c r="I139" s="710"/>
    </row>
    <row r="140" spans="1:9">
      <c r="A140" s="738">
        <v>4</v>
      </c>
      <c r="B140" s="738" t="s">
        <v>780</v>
      </c>
      <c r="C140" s="742">
        <v>1</v>
      </c>
      <c r="D140" s="742" t="s">
        <v>62</v>
      </c>
      <c r="E140" s="791"/>
      <c r="F140" s="790"/>
      <c r="G140" s="743"/>
      <c r="H140" s="720"/>
      <c r="I140" s="720"/>
    </row>
    <row r="141" spans="1:9">
      <c r="A141" s="742">
        <v>5</v>
      </c>
      <c r="B141" s="744" t="s">
        <v>781</v>
      </c>
      <c r="C141" s="719">
        <v>1</v>
      </c>
      <c r="D141" s="708" t="s">
        <v>62</v>
      </c>
      <c r="E141" s="791"/>
      <c r="F141" s="790"/>
      <c r="G141" s="720"/>
      <c r="H141" s="720"/>
      <c r="I141" s="720"/>
    </row>
    <row r="142" spans="1:9">
      <c r="A142" s="708">
        <v>6</v>
      </c>
      <c r="B142" s="710" t="s">
        <v>899</v>
      </c>
      <c r="C142" s="708">
        <v>1</v>
      </c>
      <c r="D142" s="708" t="s">
        <v>62</v>
      </c>
      <c r="E142" s="791"/>
      <c r="F142" s="790"/>
      <c r="G142" s="710"/>
      <c r="H142" s="710"/>
      <c r="I142" s="710"/>
    </row>
    <row r="143" spans="1:9" ht="31.5" customHeight="1">
      <c r="A143" s="894" t="s">
        <v>821</v>
      </c>
      <c r="B143" s="895"/>
      <c r="C143" s="711"/>
      <c r="D143" s="716"/>
      <c r="E143" s="789"/>
      <c r="F143" s="789"/>
      <c r="G143" s="711"/>
      <c r="H143" s="711"/>
      <c r="I143" s="737"/>
    </row>
    <row r="144" spans="1:9">
      <c r="A144" s="708">
        <v>7</v>
      </c>
      <c r="B144" s="708" t="s">
        <v>782</v>
      </c>
      <c r="C144" s="710">
        <v>4</v>
      </c>
      <c r="D144" s="708" t="s">
        <v>62</v>
      </c>
      <c r="E144" s="807"/>
      <c r="F144" s="783"/>
      <c r="G144" s="710"/>
      <c r="H144" s="710"/>
      <c r="I144" s="710"/>
    </row>
    <row r="145" spans="1:9">
      <c r="A145" s="708">
        <v>8</v>
      </c>
      <c r="B145" s="708" t="s">
        <v>783</v>
      </c>
      <c r="C145" s="710">
        <v>4</v>
      </c>
      <c r="D145" s="708" t="s">
        <v>62</v>
      </c>
      <c r="E145" s="807"/>
      <c r="F145" s="783"/>
      <c r="G145" s="710"/>
      <c r="H145" s="710"/>
      <c r="I145" s="710"/>
    </row>
    <row r="146" spans="1:9">
      <c r="A146" s="708">
        <v>9</v>
      </c>
      <c r="B146" s="708" t="s">
        <v>784</v>
      </c>
      <c r="C146" s="710">
        <v>4</v>
      </c>
      <c r="D146" s="708" t="s">
        <v>62</v>
      </c>
      <c r="E146" s="807"/>
      <c r="F146" s="783"/>
      <c r="G146" s="710"/>
      <c r="H146" s="710"/>
      <c r="I146" s="710"/>
    </row>
    <row r="147" spans="1:9">
      <c r="A147" s="716"/>
      <c r="B147" s="716"/>
      <c r="C147" s="711"/>
      <c r="E147" s="774" t="s">
        <v>426</v>
      </c>
      <c r="F147" s="775"/>
      <c r="G147" s="711"/>
      <c r="H147" s="711"/>
      <c r="I147" s="711"/>
    </row>
    <row r="148" spans="1:9">
      <c r="A148" s="731"/>
      <c r="B148" s="729"/>
      <c r="C148" s="729"/>
      <c r="D148" s="729"/>
      <c r="E148" s="788"/>
      <c r="F148" s="787"/>
      <c r="G148" s="717"/>
      <c r="H148" s="717"/>
    </row>
    <row r="149" spans="1:9" s="717" customFormat="1" ht="16.5" customHeight="1">
      <c r="A149" s="892" t="s">
        <v>921</v>
      </c>
      <c r="B149" s="892"/>
      <c r="C149" s="892"/>
      <c r="D149" s="892"/>
      <c r="E149" s="892"/>
      <c r="F149" s="892"/>
      <c r="G149" s="892"/>
      <c r="H149" s="892"/>
      <c r="I149" s="892"/>
    </row>
    <row r="150" spans="1:9">
      <c r="A150" s="879" t="s">
        <v>79</v>
      </c>
      <c r="B150" s="880" t="s">
        <v>813</v>
      </c>
      <c r="C150" s="881" t="s">
        <v>814</v>
      </c>
      <c r="D150" s="881" t="s">
        <v>308</v>
      </c>
      <c r="E150" s="883" t="s">
        <v>815</v>
      </c>
      <c r="F150" s="883" t="s">
        <v>816</v>
      </c>
      <c r="G150" s="881" t="s">
        <v>817</v>
      </c>
      <c r="H150" s="881" t="s">
        <v>818</v>
      </c>
      <c r="I150" s="881" t="s">
        <v>819</v>
      </c>
    </row>
    <row r="151" spans="1:9" ht="18" customHeight="1">
      <c r="A151" s="879"/>
      <c r="B151" s="880"/>
      <c r="C151" s="881"/>
      <c r="D151" s="881"/>
      <c r="E151" s="883"/>
      <c r="F151" s="883"/>
      <c r="G151" s="881"/>
      <c r="H151" s="881"/>
      <c r="I151" s="881"/>
    </row>
    <row r="152" spans="1:9">
      <c r="A152" s="722">
        <v>1</v>
      </c>
      <c r="B152" s="722" t="s">
        <v>328</v>
      </c>
      <c r="C152" s="722">
        <v>10</v>
      </c>
      <c r="D152" s="722" t="s">
        <v>92</v>
      </c>
      <c r="E152" s="808"/>
      <c r="F152" s="784"/>
      <c r="G152" s="710"/>
      <c r="H152" s="710"/>
      <c r="I152" s="710"/>
    </row>
    <row r="153" spans="1:9">
      <c r="A153" s="708">
        <v>2</v>
      </c>
      <c r="B153" s="708" t="s">
        <v>329</v>
      </c>
      <c r="C153" s="708">
        <v>5</v>
      </c>
      <c r="D153" s="708" t="s">
        <v>92</v>
      </c>
      <c r="E153" s="808"/>
      <c r="F153" s="784"/>
      <c r="G153" s="710"/>
      <c r="H153" s="710"/>
      <c r="I153" s="710"/>
    </row>
    <row r="154" spans="1:9">
      <c r="A154" s="708">
        <v>3</v>
      </c>
      <c r="B154" s="708" t="s">
        <v>330</v>
      </c>
      <c r="C154" s="708">
        <v>5</v>
      </c>
      <c r="D154" s="708" t="s">
        <v>92</v>
      </c>
      <c r="E154" s="808"/>
      <c r="F154" s="784"/>
      <c r="G154" s="710"/>
      <c r="H154" s="710"/>
      <c r="I154" s="710"/>
    </row>
    <row r="155" spans="1:9">
      <c r="A155" s="708">
        <v>4</v>
      </c>
      <c r="B155" s="708" t="s">
        <v>331</v>
      </c>
      <c r="C155" s="708">
        <v>5</v>
      </c>
      <c r="D155" s="708" t="s">
        <v>92</v>
      </c>
      <c r="E155" s="808"/>
      <c r="F155" s="784"/>
      <c r="G155" s="710"/>
      <c r="H155" s="710"/>
      <c r="I155" s="710"/>
    </row>
    <row r="156" spans="1:9">
      <c r="A156" s="708">
        <v>5</v>
      </c>
      <c r="B156" s="708" t="s">
        <v>332</v>
      </c>
      <c r="C156" s="708">
        <v>5</v>
      </c>
      <c r="D156" s="708" t="s">
        <v>92</v>
      </c>
      <c r="E156" s="808"/>
      <c r="F156" s="784"/>
      <c r="G156" s="710"/>
      <c r="H156" s="710"/>
      <c r="I156" s="710"/>
    </row>
    <row r="157" spans="1:9">
      <c r="A157" s="708">
        <v>6</v>
      </c>
      <c r="B157" s="708" t="s">
        <v>109</v>
      </c>
      <c r="C157" s="708">
        <v>5</v>
      </c>
      <c r="D157" s="708" t="s">
        <v>92</v>
      </c>
      <c r="E157" s="808"/>
      <c r="F157" s="784"/>
      <c r="G157" s="710"/>
      <c r="H157" s="710"/>
      <c r="I157" s="710"/>
    </row>
    <row r="158" spans="1:9">
      <c r="A158" s="708">
        <v>7</v>
      </c>
      <c r="B158" s="708" t="s">
        <v>110</v>
      </c>
      <c r="C158" s="708">
        <v>5</v>
      </c>
      <c r="D158" s="708" t="s">
        <v>92</v>
      </c>
      <c r="E158" s="808"/>
      <c r="F158" s="784"/>
      <c r="G158" s="710"/>
      <c r="H158" s="710"/>
      <c r="I158" s="710"/>
    </row>
    <row r="159" spans="1:9">
      <c r="A159" s="729"/>
      <c r="B159" s="729"/>
      <c r="C159" s="729"/>
      <c r="E159" s="774" t="s">
        <v>426</v>
      </c>
      <c r="F159" s="775"/>
      <c r="G159" s="711"/>
      <c r="H159" s="711"/>
      <c r="I159" s="711"/>
    </row>
    <row r="160" spans="1:9">
      <c r="A160" s="729"/>
      <c r="B160" s="729"/>
      <c r="C160" s="729"/>
      <c r="D160" s="715"/>
      <c r="E160" s="788"/>
      <c r="F160" s="789"/>
      <c r="G160" s="711"/>
      <c r="H160" s="711"/>
      <c r="I160" s="711"/>
    </row>
    <row r="161" spans="1:15" s="736" customFormat="1" ht="18" customHeight="1">
      <c r="A161" s="888" t="s">
        <v>922</v>
      </c>
      <c r="B161" s="888"/>
      <c r="C161" s="888"/>
      <c r="D161" s="888"/>
      <c r="E161" s="888"/>
      <c r="F161" s="888"/>
      <c r="G161" s="888"/>
      <c r="H161" s="888"/>
      <c r="I161" s="888"/>
    </row>
    <row r="162" spans="1:15">
      <c r="A162" s="879" t="s">
        <v>79</v>
      </c>
      <c r="B162" s="880" t="s">
        <v>813</v>
      </c>
      <c r="C162" s="881" t="s">
        <v>814</v>
      </c>
      <c r="D162" s="881" t="s">
        <v>308</v>
      </c>
      <c r="E162" s="883" t="s">
        <v>815</v>
      </c>
      <c r="F162" s="883" t="s">
        <v>816</v>
      </c>
      <c r="G162" s="881" t="s">
        <v>817</v>
      </c>
      <c r="H162" s="881" t="s">
        <v>818</v>
      </c>
      <c r="I162" s="881" t="s">
        <v>819</v>
      </c>
    </row>
    <row r="163" spans="1:15" ht="16.5" customHeight="1">
      <c r="A163" s="879"/>
      <c r="B163" s="880"/>
      <c r="C163" s="881"/>
      <c r="D163" s="881"/>
      <c r="E163" s="883"/>
      <c r="F163" s="883"/>
      <c r="G163" s="881"/>
      <c r="H163" s="881"/>
      <c r="I163" s="881"/>
    </row>
    <row r="164" spans="1:15" ht="29.25" customHeight="1">
      <c r="A164" s="722">
        <v>1</v>
      </c>
      <c r="B164" s="722" t="s">
        <v>334</v>
      </c>
      <c r="C164" s="722">
        <v>40</v>
      </c>
      <c r="D164" s="722" t="s">
        <v>240</v>
      </c>
      <c r="E164" s="808"/>
      <c r="F164" s="784"/>
      <c r="G164" s="710"/>
      <c r="H164" s="710"/>
      <c r="I164" s="710"/>
    </row>
    <row r="165" spans="1:15" ht="37.5" customHeight="1">
      <c r="A165" s="708">
        <v>2</v>
      </c>
      <c r="B165" s="708" t="s">
        <v>809</v>
      </c>
      <c r="C165" s="708">
        <v>300</v>
      </c>
      <c r="D165" s="708" t="s">
        <v>240</v>
      </c>
      <c r="E165" s="808"/>
      <c r="F165" s="784"/>
      <c r="G165" s="710"/>
      <c r="H165" s="710"/>
      <c r="I165" s="710"/>
    </row>
    <row r="166" spans="1:15" ht="22.5" customHeight="1">
      <c r="A166" s="708">
        <v>3</v>
      </c>
      <c r="B166" s="708" t="s">
        <v>905</v>
      </c>
      <c r="C166" s="708">
        <v>100</v>
      </c>
      <c r="D166" s="708" t="s">
        <v>229</v>
      </c>
      <c r="E166" s="808"/>
      <c r="F166" s="784"/>
      <c r="G166" s="710"/>
      <c r="H166" s="710"/>
      <c r="I166" s="710"/>
    </row>
    <row r="167" spans="1:15">
      <c r="A167" s="729"/>
      <c r="B167" s="729"/>
      <c r="C167" s="729"/>
      <c r="E167" s="774" t="s">
        <v>426</v>
      </c>
      <c r="F167" s="775"/>
      <c r="G167" s="717"/>
      <c r="H167" s="717"/>
    </row>
    <row r="168" spans="1:15">
      <c r="A168" s="729"/>
      <c r="B168" s="729"/>
      <c r="C168" s="729"/>
      <c r="D168" s="729"/>
      <c r="E168" s="787"/>
      <c r="F168" s="787"/>
      <c r="G168" s="717"/>
      <c r="H168" s="717"/>
    </row>
    <row r="169" spans="1:15" ht="18" customHeight="1">
      <c r="A169" s="892" t="s">
        <v>923</v>
      </c>
      <c r="B169" s="892"/>
      <c r="C169" s="892"/>
      <c r="D169" s="892"/>
      <c r="E169" s="892"/>
      <c r="F169" s="892"/>
      <c r="G169" s="892"/>
      <c r="H169" s="892"/>
      <c r="I169" s="892"/>
    </row>
    <row r="170" spans="1:15">
      <c r="A170" s="879" t="s">
        <v>79</v>
      </c>
      <c r="B170" s="880" t="s">
        <v>813</v>
      </c>
      <c r="C170" s="881" t="s">
        <v>814</v>
      </c>
      <c r="D170" s="881" t="s">
        <v>308</v>
      </c>
      <c r="E170" s="883" t="s">
        <v>815</v>
      </c>
      <c r="F170" s="883" t="s">
        <v>816</v>
      </c>
      <c r="G170" s="881" t="s">
        <v>817</v>
      </c>
      <c r="H170" s="881" t="s">
        <v>818</v>
      </c>
      <c r="I170" s="881" t="s">
        <v>819</v>
      </c>
    </row>
    <row r="171" spans="1:15" ht="15.75" customHeight="1">
      <c r="A171" s="879"/>
      <c r="B171" s="880"/>
      <c r="C171" s="881"/>
      <c r="D171" s="881"/>
      <c r="E171" s="883"/>
      <c r="F171" s="883"/>
      <c r="G171" s="881"/>
      <c r="H171" s="881"/>
      <c r="I171" s="881"/>
    </row>
    <row r="172" spans="1:15">
      <c r="A172" s="708">
        <v>1</v>
      </c>
      <c r="B172" s="708" t="s">
        <v>786</v>
      </c>
      <c r="C172" s="708">
        <v>1</v>
      </c>
      <c r="D172" s="708" t="s">
        <v>62</v>
      </c>
      <c r="E172" s="783"/>
      <c r="F172" s="784"/>
      <c r="G172" s="710"/>
      <c r="H172" s="710"/>
      <c r="I172" s="710"/>
    </row>
    <row r="173" spans="1:15" s="727" customFormat="1">
      <c r="A173" s="708">
        <v>2</v>
      </c>
      <c r="B173" s="710" t="s">
        <v>785</v>
      </c>
      <c r="C173" s="710">
        <v>1</v>
      </c>
      <c r="D173" s="710" t="s">
        <v>62</v>
      </c>
      <c r="E173" s="801"/>
      <c r="F173" s="784"/>
      <c r="G173" s="710"/>
      <c r="H173" s="710"/>
      <c r="I173" s="710"/>
      <c r="K173" s="715"/>
      <c r="L173" s="715"/>
      <c r="M173" s="715"/>
      <c r="N173" s="715"/>
      <c r="O173" s="715"/>
    </row>
    <row r="174" spans="1:15" s="727" customFormat="1">
      <c r="A174" s="708">
        <v>3</v>
      </c>
      <c r="B174" s="710" t="s">
        <v>849</v>
      </c>
      <c r="C174" s="710">
        <v>1</v>
      </c>
      <c r="D174" s="710" t="s">
        <v>62</v>
      </c>
      <c r="E174" s="801"/>
      <c r="F174" s="784"/>
      <c r="G174" s="710"/>
      <c r="H174" s="710"/>
      <c r="I174" s="710"/>
      <c r="K174" s="715"/>
      <c r="L174" s="715"/>
      <c r="M174" s="715"/>
      <c r="N174" s="715"/>
      <c r="O174" s="715"/>
    </row>
    <row r="175" spans="1:15" s="727" customFormat="1" ht="48">
      <c r="A175" s="708">
        <v>4</v>
      </c>
      <c r="B175" s="710" t="s">
        <v>883</v>
      </c>
      <c r="C175" s="710">
        <v>300</v>
      </c>
      <c r="D175" s="713" t="s">
        <v>229</v>
      </c>
      <c r="E175" s="779"/>
      <c r="F175" s="784"/>
      <c r="G175" s="710"/>
      <c r="H175" s="710"/>
      <c r="I175" s="710"/>
      <c r="K175" s="715"/>
      <c r="L175" s="715"/>
      <c r="M175" s="715"/>
      <c r="N175" s="715"/>
      <c r="O175" s="715"/>
    </row>
    <row r="176" spans="1:15" s="727" customFormat="1" ht="24">
      <c r="A176" s="708">
        <v>5</v>
      </c>
      <c r="B176" s="710" t="s">
        <v>937</v>
      </c>
      <c r="C176" s="708">
        <v>100</v>
      </c>
      <c r="D176" s="708" t="s">
        <v>229</v>
      </c>
      <c r="E176" s="803"/>
      <c r="F176" s="784"/>
      <c r="G176" s="710"/>
      <c r="H176" s="710"/>
      <c r="I176" s="710"/>
      <c r="K176" s="715"/>
      <c r="L176" s="715"/>
      <c r="M176" s="715"/>
      <c r="N176" s="715"/>
      <c r="O176" s="715"/>
    </row>
    <row r="177" spans="1:15" s="727" customFormat="1" ht="24">
      <c r="A177" s="708">
        <v>6</v>
      </c>
      <c r="B177" s="710" t="s">
        <v>861</v>
      </c>
      <c r="C177" s="708">
        <v>200</v>
      </c>
      <c r="D177" s="708" t="s">
        <v>229</v>
      </c>
      <c r="E177" s="803"/>
      <c r="F177" s="784"/>
      <c r="G177" s="710"/>
      <c r="H177" s="710"/>
      <c r="I177" s="710"/>
      <c r="K177" s="715"/>
      <c r="L177" s="715"/>
      <c r="M177" s="715"/>
      <c r="N177" s="715"/>
      <c r="O177" s="715"/>
    </row>
    <row r="178" spans="1:15" s="727" customFormat="1" ht="24">
      <c r="A178" s="708">
        <v>7</v>
      </c>
      <c r="B178" s="710" t="s">
        <v>938</v>
      </c>
      <c r="C178" s="708">
        <v>100</v>
      </c>
      <c r="D178" s="708" t="s">
        <v>229</v>
      </c>
      <c r="E178" s="803"/>
      <c r="F178" s="784"/>
      <c r="G178" s="710"/>
      <c r="H178" s="710"/>
      <c r="I178" s="710"/>
      <c r="K178" s="715"/>
      <c r="L178" s="715"/>
      <c r="M178" s="715"/>
      <c r="N178" s="715"/>
      <c r="O178" s="715"/>
    </row>
    <row r="179" spans="1:15" s="727" customFormat="1" ht="24">
      <c r="A179" s="708">
        <v>8</v>
      </c>
      <c r="B179" s="710" t="s">
        <v>50</v>
      </c>
      <c r="C179" s="710">
        <v>100</v>
      </c>
      <c r="D179" s="710" t="s">
        <v>229</v>
      </c>
      <c r="E179" s="781"/>
      <c r="F179" s="784"/>
      <c r="G179" s="710"/>
      <c r="H179" s="710"/>
      <c r="I179" s="710"/>
      <c r="K179" s="715"/>
      <c r="L179" s="715"/>
      <c r="M179" s="715"/>
      <c r="N179" s="715"/>
      <c r="O179" s="715"/>
    </row>
    <row r="180" spans="1:15" s="727" customFormat="1" ht="36">
      <c r="A180" s="708">
        <v>9</v>
      </c>
      <c r="B180" s="710" t="s">
        <v>834</v>
      </c>
      <c r="C180" s="710">
        <v>1</v>
      </c>
      <c r="D180" s="713" t="s">
        <v>62</v>
      </c>
      <c r="E180" s="783"/>
      <c r="F180" s="784"/>
      <c r="G180" s="710"/>
      <c r="H180" s="710"/>
      <c r="I180" s="710"/>
      <c r="K180" s="715"/>
      <c r="L180" s="715"/>
      <c r="M180" s="715"/>
      <c r="N180" s="715"/>
      <c r="O180" s="715"/>
    </row>
    <row r="181" spans="1:15" s="727" customFormat="1" ht="60">
      <c r="A181" s="708">
        <v>10</v>
      </c>
      <c r="B181" s="740" t="s">
        <v>836</v>
      </c>
      <c r="C181" s="720">
        <v>1</v>
      </c>
      <c r="D181" s="745" t="s">
        <v>62</v>
      </c>
      <c r="E181" s="792"/>
      <c r="F181" s="784"/>
      <c r="G181" s="720"/>
      <c r="H181" s="710"/>
      <c r="I181" s="710"/>
      <c r="K181" s="715"/>
      <c r="L181" s="715"/>
      <c r="M181" s="715"/>
      <c r="N181" s="715"/>
      <c r="O181" s="715"/>
    </row>
    <row r="182" spans="1:15" s="727" customFormat="1">
      <c r="A182" s="708">
        <v>11</v>
      </c>
      <c r="B182" s="722" t="s">
        <v>900</v>
      </c>
      <c r="C182" s="720">
        <v>2</v>
      </c>
      <c r="D182" s="745" t="s">
        <v>152</v>
      </c>
      <c r="E182" s="792"/>
      <c r="F182" s="784"/>
      <c r="G182" s="720"/>
      <c r="H182" s="710"/>
      <c r="I182" s="710"/>
      <c r="K182" s="715"/>
      <c r="L182" s="715"/>
      <c r="M182" s="715"/>
      <c r="N182" s="715"/>
      <c r="O182" s="715"/>
    </row>
    <row r="183" spans="1:15" s="727" customFormat="1">
      <c r="A183" s="708">
        <v>12</v>
      </c>
      <c r="B183" s="708" t="s">
        <v>901</v>
      </c>
      <c r="C183" s="720">
        <v>2</v>
      </c>
      <c r="D183" s="745" t="s">
        <v>152</v>
      </c>
      <c r="E183" s="792"/>
      <c r="F183" s="784"/>
      <c r="G183" s="720"/>
      <c r="H183" s="710"/>
      <c r="I183" s="710"/>
      <c r="K183" s="715"/>
      <c r="L183" s="715"/>
      <c r="M183" s="715"/>
      <c r="N183" s="715"/>
      <c r="O183" s="715"/>
    </row>
    <row r="184" spans="1:15" s="727" customFormat="1">
      <c r="A184" s="708">
        <v>13</v>
      </c>
      <c r="B184" s="708" t="s">
        <v>902</v>
      </c>
      <c r="C184" s="720">
        <v>4</v>
      </c>
      <c r="D184" s="745" t="s">
        <v>152</v>
      </c>
      <c r="E184" s="792"/>
      <c r="F184" s="784"/>
      <c r="G184" s="720"/>
      <c r="H184" s="710"/>
      <c r="I184" s="710"/>
      <c r="K184" s="715"/>
      <c r="L184" s="715"/>
      <c r="M184" s="715"/>
      <c r="N184" s="715"/>
      <c r="O184" s="715"/>
    </row>
    <row r="185" spans="1:15" s="727" customFormat="1">
      <c r="A185" s="708">
        <v>14</v>
      </c>
      <c r="B185" s="708" t="s">
        <v>903</v>
      </c>
      <c r="C185" s="720">
        <v>2</v>
      </c>
      <c r="D185" s="745" t="s">
        <v>152</v>
      </c>
      <c r="E185" s="792"/>
      <c r="F185" s="784"/>
      <c r="G185" s="720"/>
      <c r="H185" s="710"/>
      <c r="I185" s="710"/>
      <c r="K185" s="715"/>
      <c r="L185" s="715"/>
      <c r="M185" s="715"/>
      <c r="N185" s="715"/>
      <c r="O185" s="715"/>
    </row>
    <row r="186" spans="1:15" s="727" customFormat="1" ht="24">
      <c r="A186" s="708">
        <v>15</v>
      </c>
      <c r="B186" s="719" t="s">
        <v>357</v>
      </c>
      <c r="C186" s="720">
        <v>1</v>
      </c>
      <c r="D186" s="745" t="s">
        <v>62</v>
      </c>
      <c r="E186" s="792"/>
      <c r="F186" s="784"/>
      <c r="G186" s="720"/>
      <c r="H186" s="710"/>
      <c r="I186" s="710"/>
      <c r="K186" s="715"/>
      <c r="L186" s="715"/>
      <c r="M186" s="715"/>
      <c r="N186" s="715"/>
      <c r="O186" s="715"/>
    </row>
    <row r="187" spans="1:15" s="727" customFormat="1" ht="24">
      <c r="A187" s="708">
        <v>16</v>
      </c>
      <c r="B187" s="708" t="s">
        <v>846</v>
      </c>
      <c r="C187" s="720">
        <v>2</v>
      </c>
      <c r="D187" s="745" t="s">
        <v>62</v>
      </c>
      <c r="E187" s="792"/>
      <c r="F187" s="784"/>
      <c r="G187" s="720"/>
      <c r="H187" s="710"/>
      <c r="I187" s="710"/>
      <c r="K187" s="715"/>
      <c r="L187" s="715"/>
      <c r="M187" s="715"/>
      <c r="N187" s="715"/>
      <c r="O187" s="715"/>
    </row>
    <row r="188" spans="1:15" s="727" customFormat="1" ht="24">
      <c r="A188" s="708">
        <v>17</v>
      </c>
      <c r="B188" s="746" t="s">
        <v>837</v>
      </c>
      <c r="C188" s="720">
        <v>2</v>
      </c>
      <c r="D188" s="745" t="s">
        <v>62</v>
      </c>
      <c r="E188" s="792"/>
      <c r="F188" s="784"/>
      <c r="G188" s="720"/>
      <c r="H188" s="710"/>
      <c r="I188" s="710"/>
      <c r="K188" s="715"/>
      <c r="L188" s="715"/>
      <c r="M188" s="715"/>
      <c r="N188" s="715"/>
      <c r="O188" s="715"/>
    </row>
    <row r="189" spans="1:15" s="727" customFormat="1">
      <c r="A189" s="708">
        <v>18</v>
      </c>
      <c r="B189" s="746" t="s">
        <v>831</v>
      </c>
      <c r="C189" s="720">
        <v>4</v>
      </c>
      <c r="D189" s="745" t="s">
        <v>62</v>
      </c>
      <c r="E189" s="792"/>
      <c r="F189" s="784"/>
      <c r="G189" s="720"/>
      <c r="H189" s="710"/>
      <c r="I189" s="710"/>
      <c r="K189" s="715"/>
      <c r="L189" s="715"/>
      <c r="M189" s="715"/>
      <c r="N189" s="715"/>
      <c r="O189" s="715"/>
    </row>
    <row r="190" spans="1:15" s="727" customFormat="1" ht="24">
      <c r="A190" s="708">
        <v>19</v>
      </c>
      <c r="B190" s="746" t="s">
        <v>763</v>
      </c>
      <c r="C190" s="720">
        <v>4</v>
      </c>
      <c r="D190" s="745" t="s">
        <v>62</v>
      </c>
      <c r="E190" s="792"/>
      <c r="F190" s="784"/>
      <c r="G190" s="720"/>
      <c r="H190" s="710"/>
      <c r="I190" s="710"/>
      <c r="K190" s="715"/>
      <c r="L190" s="715"/>
      <c r="M190" s="715"/>
      <c r="N190" s="715"/>
      <c r="O190" s="715"/>
    </row>
    <row r="191" spans="1:15" s="727" customFormat="1" ht="24">
      <c r="A191" s="708">
        <v>20</v>
      </c>
      <c r="B191" s="746" t="s">
        <v>764</v>
      </c>
      <c r="C191" s="720">
        <v>4</v>
      </c>
      <c r="D191" s="745" t="s">
        <v>62</v>
      </c>
      <c r="E191" s="792"/>
      <c r="F191" s="784"/>
      <c r="G191" s="720"/>
      <c r="H191" s="710"/>
      <c r="I191" s="710"/>
      <c r="K191" s="715"/>
      <c r="L191" s="715"/>
      <c r="M191" s="715"/>
      <c r="N191" s="715"/>
      <c r="O191" s="715"/>
    </row>
    <row r="192" spans="1:15" s="727" customFormat="1" ht="24">
      <c r="A192" s="708">
        <v>21</v>
      </c>
      <c r="B192" s="746" t="s">
        <v>847</v>
      </c>
      <c r="C192" s="720">
        <v>4</v>
      </c>
      <c r="D192" s="745" t="s">
        <v>62</v>
      </c>
      <c r="E192" s="792"/>
      <c r="F192" s="784"/>
      <c r="G192" s="720"/>
      <c r="H192" s="710"/>
      <c r="I192" s="710"/>
      <c r="K192" s="715"/>
      <c r="L192" s="715"/>
      <c r="M192" s="715"/>
      <c r="N192" s="715"/>
      <c r="O192" s="715"/>
    </row>
    <row r="193" spans="1:15" s="727" customFormat="1" ht="24">
      <c r="A193" s="708">
        <v>22</v>
      </c>
      <c r="B193" s="746" t="s">
        <v>829</v>
      </c>
      <c r="C193" s="720">
        <v>6</v>
      </c>
      <c r="D193" s="745" t="s">
        <v>62</v>
      </c>
      <c r="E193" s="792"/>
      <c r="F193" s="784"/>
      <c r="G193" s="720"/>
      <c r="H193" s="710"/>
      <c r="I193" s="710"/>
      <c r="K193" s="715"/>
      <c r="L193" s="715"/>
      <c r="M193" s="715"/>
      <c r="N193" s="715"/>
      <c r="O193" s="715"/>
    </row>
    <row r="194" spans="1:15" s="727" customFormat="1">
      <c r="A194" s="708">
        <v>24</v>
      </c>
      <c r="B194" s="710" t="s">
        <v>865</v>
      </c>
      <c r="C194" s="710">
        <v>150</v>
      </c>
      <c r="D194" s="713" t="s">
        <v>55</v>
      </c>
      <c r="E194" s="783"/>
      <c r="F194" s="784"/>
      <c r="G194" s="710"/>
      <c r="H194" s="710"/>
      <c r="I194" s="710"/>
      <c r="K194" s="715"/>
      <c r="L194" s="715"/>
      <c r="M194" s="715"/>
      <c r="N194" s="715"/>
      <c r="O194" s="715"/>
    </row>
    <row r="195" spans="1:15" s="727" customFormat="1">
      <c r="A195" s="708">
        <v>25</v>
      </c>
      <c r="B195" s="722" t="s">
        <v>887</v>
      </c>
      <c r="C195" s="722">
        <v>14</v>
      </c>
      <c r="D195" s="722" t="s">
        <v>62</v>
      </c>
      <c r="E195" s="803"/>
      <c r="F195" s="784"/>
      <c r="G195" s="710"/>
      <c r="H195" s="710"/>
      <c r="I195" s="710"/>
      <c r="K195" s="715"/>
      <c r="L195" s="715"/>
      <c r="M195" s="715"/>
      <c r="N195" s="715"/>
      <c r="O195" s="715"/>
    </row>
    <row r="196" spans="1:15" s="727" customFormat="1">
      <c r="A196" s="708">
        <v>26</v>
      </c>
      <c r="B196" s="708" t="s">
        <v>868</v>
      </c>
      <c r="C196" s="708">
        <v>11</v>
      </c>
      <c r="D196" s="722" t="s">
        <v>62</v>
      </c>
      <c r="E196" s="803"/>
      <c r="F196" s="784"/>
      <c r="G196" s="710"/>
      <c r="H196" s="710"/>
      <c r="I196" s="710"/>
      <c r="K196" s="715"/>
      <c r="L196" s="715"/>
      <c r="M196" s="715"/>
      <c r="N196" s="715"/>
      <c r="O196" s="715"/>
    </row>
    <row r="197" spans="1:15" s="727" customFormat="1">
      <c r="A197" s="708">
        <v>27</v>
      </c>
      <c r="B197" s="708" t="s">
        <v>869</v>
      </c>
      <c r="C197" s="708">
        <v>11</v>
      </c>
      <c r="D197" s="722" t="s">
        <v>62</v>
      </c>
      <c r="E197" s="803"/>
      <c r="F197" s="784"/>
      <c r="G197" s="710"/>
      <c r="H197" s="710"/>
      <c r="I197" s="710"/>
      <c r="K197" s="715"/>
      <c r="L197" s="715"/>
      <c r="M197" s="715"/>
      <c r="N197" s="715"/>
      <c r="O197" s="715"/>
    </row>
    <row r="198" spans="1:15" s="727" customFormat="1">
      <c r="A198" s="708">
        <v>28</v>
      </c>
      <c r="B198" s="747" t="s">
        <v>880</v>
      </c>
      <c r="C198" s="747">
        <v>1</v>
      </c>
      <c r="D198" s="722" t="s">
        <v>62</v>
      </c>
      <c r="E198" s="803"/>
      <c r="F198" s="784"/>
      <c r="G198" s="710"/>
      <c r="H198" s="710"/>
      <c r="I198" s="710"/>
      <c r="K198" s="715"/>
      <c r="L198" s="715"/>
      <c r="M198" s="715"/>
      <c r="N198" s="715"/>
      <c r="O198" s="715"/>
    </row>
    <row r="199" spans="1:15" s="727" customFormat="1">
      <c r="A199" s="708">
        <v>29</v>
      </c>
      <c r="B199" s="747" t="s">
        <v>881</v>
      </c>
      <c r="C199" s="747">
        <v>1</v>
      </c>
      <c r="D199" s="708" t="s">
        <v>62</v>
      </c>
      <c r="E199" s="803"/>
      <c r="F199" s="784"/>
      <c r="G199" s="710"/>
      <c r="H199" s="710"/>
      <c r="I199" s="710"/>
      <c r="K199" s="715"/>
      <c r="L199" s="715"/>
      <c r="M199" s="715"/>
      <c r="N199" s="715"/>
      <c r="O199" s="715"/>
    </row>
    <row r="200" spans="1:15" s="727" customFormat="1" ht="108">
      <c r="A200" s="708">
        <v>30</v>
      </c>
      <c r="B200" s="710" t="s">
        <v>906</v>
      </c>
      <c r="C200" s="710">
        <v>40</v>
      </c>
      <c r="D200" s="748" t="s">
        <v>231</v>
      </c>
      <c r="E200" s="803"/>
      <c r="F200" s="784"/>
      <c r="G200" s="710"/>
      <c r="H200" s="710"/>
      <c r="I200" s="711"/>
      <c r="K200" s="715"/>
      <c r="L200" s="715"/>
      <c r="M200" s="715"/>
      <c r="N200" s="715"/>
      <c r="O200" s="715"/>
    </row>
    <row r="201" spans="1:15" s="727" customFormat="1">
      <c r="A201" s="711"/>
      <c r="B201" s="749"/>
      <c r="C201" s="711"/>
      <c r="E201" s="774" t="s">
        <v>426</v>
      </c>
      <c r="F201" s="798"/>
      <c r="G201" s="711"/>
      <c r="H201" s="711"/>
      <c r="I201" s="711"/>
      <c r="K201" s="715"/>
      <c r="L201" s="715"/>
      <c r="M201" s="715"/>
      <c r="N201" s="715"/>
      <c r="O201" s="715"/>
    </row>
    <row r="202" spans="1:15" s="727" customFormat="1">
      <c r="A202" s="711"/>
      <c r="B202" s="750" t="s">
        <v>838</v>
      </c>
      <c r="C202" s="711"/>
      <c r="D202" s="715"/>
      <c r="E202" s="788"/>
      <c r="F202" s="793"/>
      <c r="G202" s="711"/>
      <c r="H202" s="711"/>
      <c r="I202" s="711"/>
      <c r="K202" s="715"/>
      <c r="L202" s="715"/>
      <c r="M202" s="715"/>
      <c r="N202" s="715"/>
      <c r="O202" s="715"/>
    </row>
    <row r="203" spans="1:15" s="727" customFormat="1" ht="36">
      <c r="A203" s="711"/>
      <c r="B203" s="717" t="s">
        <v>969</v>
      </c>
      <c r="C203" s="711"/>
      <c r="D203" s="715"/>
      <c r="E203" s="788"/>
      <c r="F203" s="793"/>
      <c r="G203" s="711"/>
      <c r="H203" s="711"/>
      <c r="I203" s="711"/>
      <c r="K203" s="715"/>
      <c r="L203" s="715"/>
      <c r="M203" s="715"/>
      <c r="N203" s="715"/>
      <c r="O203" s="715"/>
    </row>
    <row r="204" spans="1:15" s="727" customFormat="1">
      <c r="A204" s="711"/>
      <c r="B204" s="750"/>
      <c r="C204" s="711"/>
      <c r="D204" s="715"/>
      <c r="E204" s="788"/>
      <c r="F204" s="793"/>
      <c r="G204" s="711"/>
      <c r="H204" s="711"/>
      <c r="I204" s="711"/>
      <c r="K204" s="715"/>
      <c r="L204" s="715"/>
      <c r="M204" s="715"/>
      <c r="N204" s="715"/>
      <c r="O204" s="715"/>
    </row>
    <row r="205" spans="1:15" s="727" customFormat="1">
      <c r="A205" s="711"/>
      <c r="B205" s="751" t="s">
        <v>848</v>
      </c>
      <c r="C205" s="711"/>
      <c r="D205" s="715"/>
      <c r="E205" s="788"/>
      <c r="F205" s="793"/>
      <c r="G205" s="711"/>
      <c r="H205" s="711"/>
      <c r="I205" s="711"/>
      <c r="K205" s="715"/>
      <c r="L205" s="715"/>
      <c r="M205" s="715"/>
      <c r="N205" s="715"/>
      <c r="O205" s="715"/>
    </row>
    <row r="206" spans="1:15" s="727" customFormat="1">
      <c r="A206" s="717"/>
      <c r="B206" s="732" t="s">
        <v>403</v>
      </c>
      <c r="C206" s="717"/>
      <c r="D206" s="715"/>
      <c r="E206" s="788"/>
      <c r="F206" s="782"/>
      <c r="G206" s="717"/>
      <c r="H206" s="717"/>
      <c r="I206" s="717"/>
      <c r="K206" s="715"/>
      <c r="L206" s="715"/>
      <c r="M206" s="715"/>
      <c r="N206" s="715"/>
      <c r="O206" s="715"/>
    </row>
    <row r="207" spans="1:15" s="727" customFormat="1">
      <c r="A207" s="717"/>
      <c r="B207" s="716" t="s">
        <v>797</v>
      </c>
      <c r="C207" s="717"/>
      <c r="D207" s="715"/>
      <c r="E207" s="788"/>
      <c r="F207" s="782"/>
      <c r="G207" s="717"/>
      <c r="H207" s="717"/>
      <c r="I207" s="717"/>
      <c r="K207" s="715"/>
      <c r="L207" s="715"/>
      <c r="M207" s="715"/>
      <c r="N207" s="715"/>
      <c r="O207" s="715"/>
    </row>
    <row r="208" spans="1:15" s="727" customFormat="1">
      <c r="A208" s="717"/>
      <c r="B208" s="716" t="s">
        <v>798</v>
      </c>
      <c r="C208" s="717"/>
      <c r="D208" s="715"/>
      <c r="E208" s="788"/>
      <c r="F208" s="782"/>
      <c r="G208" s="717"/>
      <c r="H208" s="717"/>
      <c r="I208" s="717"/>
      <c r="K208" s="715"/>
      <c r="L208" s="715"/>
      <c r="M208" s="715"/>
      <c r="N208" s="715"/>
      <c r="O208" s="715"/>
    </row>
    <row r="209" spans="1:15" s="727" customFormat="1">
      <c r="A209" s="717"/>
      <c r="B209" s="716" t="s">
        <v>839</v>
      </c>
      <c r="C209" s="717"/>
      <c r="D209" s="715"/>
      <c r="E209" s="788"/>
      <c r="F209" s="782"/>
      <c r="G209" s="717"/>
      <c r="H209" s="717"/>
      <c r="I209" s="717"/>
      <c r="K209" s="715"/>
      <c r="L209" s="715"/>
      <c r="M209" s="715"/>
      <c r="N209" s="715"/>
      <c r="O209" s="715"/>
    </row>
    <row r="210" spans="1:15" s="727" customFormat="1" ht="36">
      <c r="A210" s="717"/>
      <c r="B210" s="716" t="s">
        <v>826</v>
      </c>
      <c r="C210" s="717"/>
      <c r="D210" s="715"/>
      <c r="E210" s="788"/>
      <c r="F210" s="782"/>
      <c r="G210" s="717"/>
      <c r="H210" s="717"/>
      <c r="I210" s="717"/>
      <c r="K210" s="715"/>
      <c r="L210" s="715"/>
      <c r="M210" s="715"/>
      <c r="N210" s="715"/>
      <c r="O210" s="715"/>
    </row>
    <row r="211" spans="1:15" s="727" customFormat="1" ht="24">
      <c r="A211" s="717"/>
      <c r="B211" s="716" t="s">
        <v>840</v>
      </c>
      <c r="C211" s="717"/>
      <c r="D211" s="715"/>
      <c r="E211" s="788"/>
      <c r="F211" s="782"/>
      <c r="G211" s="717"/>
      <c r="H211" s="717"/>
      <c r="I211" s="717"/>
      <c r="K211" s="715"/>
      <c r="L211" s="715"/>
      <c r="M211" s="715"/>
      <c r="N211" s="715"/>
      <c r="O211" s="715"/>
    </row>
    <row r="212" spans="1:15" s="727" customFormat="1">
      <c r="A212" s="717"/>
      <c r="B212" s="716" t="s">
        <v>491</v>
      </c>
      <c r="C212" s="717"/>
      <c r="D212" s="715"/>
      <c r="E212" s="788"/>
      <c r="F212" s="782"/>
      <c r="G212" s="717"/>
      <c r="H212" s="717"/>
      <c r="I212" s="717"/>
      <c r="K212" s="715"/>
      <c r="L212" s="715"/>
      <c r="M212" s="715"/>
      <c r="N212" s="715"/>
      <c r="O212" s="715"/>
    </row>
    <row r="213" spans="1:15" s="727" customFormat="1">
      <c r="A213" s="717"/>
      <c r="B213" s="716" t="s">
        <v>492</v>
      </c>
      <c r="C213" s="717"/>
      <c r="D213" s="715"/>
      <c r="E213" s="788"/>
      <c r="F213" s="782"/>
      <c r="G213" s="717"/>
      <c r="H213" s="717"/>
      <c r="I213" s="717"/>
      <c r="K213" s="715"/>
      <c r="L213" s="715"/>
      <c r="M213" s="715"/>
      <c r="N213" s="715"/>
      <c r="O213" s="715"/>
    </row>
    <row r="214" spans="1:15" s="727" customFormat="1">
      <c r="A214" s="717"/>
      <c r="B214" s="716" t="s">
        <v>493</v>
      </c>
      <c r="C214" s="717"/>
      <c r="D214" s="715"/>
      <c r="E214" s="788"/>
      <c r="F214" s="782"/>
      <c r="G214" s="717"/>
      <c r="H214" s="717"/>
      <c r="I214" s="717"/>
      <c r="K214" s="715"/>
      <c r="L214" s="715"/>
      <c r="M214" s="715"/>
      <c r="N214" s="715"/>
      <c r="O214" s="715"/>
    </row>
    <row r="215" spans="1:15" s="727" customFormat="1">
      <c r="A215" s="717"/>
      <c r="B215" s="729" t="s">
        <v>841</v>
      </c>
      <c r="C215" s="717"/>
      <c r="D215" s="715"/>
      <c r="E215" s="788"/>
      <c r="F215" s="782"/>
      <c r="G215" s="717"/>
      <c r="H215" s="717"/>
      <c r="I215" s="717"/>
      <c r="K215" s="715"/>
      <c r="L215" s="715"/>
      <c r="M215" s="715"/>
      <c r="N215" s="715"/>
      <c r="O215" s="715"/>
    </row>
    <row r="216" spans="1:15" s="727" customFormat="1">
      <c r="A216" s="717"/>
      <c r="B216" s="729"/>
      <c r="C216" s="717"/>
      <c r="D216" s="715"/>
      <c r="E216" s="788"/>
      <c r="F216" s="782"/>
      <c r="G216" s="717"/>
      <c r="H216" s="717"/>
      <c r="I216" s="717"/>
      <c r="K216" s="715"/>
      <c r="L216" s="715"/>
      <c r="M216" s="715"/>
      <c r="N216" s="715"/>
      <c r="O216" s="715"/>
    </row>
    <row r="217" spans="1:15" s="727" customFormat="1">
      <c r="A217" s="717"/>
      <c r="B217" s="729"/>
      <c r="C217" s="717"/>
      <c r="D217" s="715"/>
      <c r="E217" s="788"/>
      <c r="F217" s="782"/>
      <c r="G217" s="717"/>
      <c r="H217" s="717"/>
      <c r="I217" s="717"/>
      <c r="K217" s="715"/>
      <c r="L217" s="715"/>
      <c r="M217" s="715"/>
      <c r="N217" s="715"/>
      <c r="O217" s="715"/>
    </row>
    <row r="218" spans="1:15" s="727" customFormat="1">
      <c r="A218" s="717"/>
      <c r="B218" s="731" t="s">
        <v>888</v>
      </c>
      <c r="C218" s="717"/>
      <c r="D218" s="715"/>
      <c r="E218" s="788"/>
      <c r="F218" s="782"/>
      <c r="G218" s="717"/>
      <c r="H218" s="717"/>
      <c r="I218" s="717"/>
      <c r="K218" s="715"/>
      <c r="L218" s="715"/>
      <c r="M218" s="715"/>
      <c r="N218" s="715"/>
      <c r="O218" s="715"/>
    </row>
    <row r="219" spans="1:15" s="727" customFormat="1">
      <c r="A219" s="724"/>
      <c r="B219" s="725" t="s">
        <v>390</v>
      </c>
      <c r="C219" s="725"/>
      <c r="D219" s="725"/>
      <c r="E219" s="805"/>
      <c r="F219" s="782"/>
      <c r="G219" s="717"/>
      <c r="H219" s="717"/>
      <c r="I219" s="717"/>
      <c r="K219" s="715"/>
      <c r="L219" s="715"/>
      <c r="M219" s="715"/>
      <c r="N219" s="715"/>
      <c r="O219" s="715"/>
    </row>
    <row r="220" spans="1:15" s="727" customFormat="1">
      <c r="A220" s="717">
        <v>1</v>
      </c>
      <c r="B220" s="889" t="s">
        <v>770</v>
      </c>
      <c r="C220" s="889"/>
      <c r="D220" s="889"/>
      <c r="E220" s="889"/>
      <c r="F220" s="782"/>
      <c r="G220" s="717"/>
      <c r="H220" s="717"/>
      <c r="I220" s="717"/>
      <c r="K220" s="715"/>
      <c r="L220" s="715"/>
      <c r="M220" s="715"/>
      <c r="N220" s="715"/>
      <c r="O220" s="715"/>
    </row>
    <row r="221" spans="1:15" s="727" customFormat="1" ht="26.25" customHeight="1">
      <c r="A221" s="717">
        <v>2</v>
      </c>
      <c r="B221" s="889" t="s">
        <v>812</v>
      </c>
      <c r="C221" s="889"/>
      <c r="D221" s="889"/>
      <c r="E221" s="889"/>
      <c r="F221" s="782"/>
      <c r="G221" s="717"/>
      <c r="H221" s="717"/>
      <c r="I221" s="717"/>
      <c r="K221" s="715"/>
      <c r="L221" s="715"/>
      <c r="M221" s="715"/>
      <c r="N221" s="715"/>
      <c r="O221" s="715"/>
    </row>
    <row r="222" spans="1:15" s="727" customFormat="1" ht="27" customHeight="1">
      <c r="A222" s="701">
        <v>3</v>
      </c>
      <c r="B222" s="890" t="s">
        <v>891</v>
      </c>
      <c r="C222" s="890"/>
      <c r="D222" s="890"/>
      <c r="E222" s="890"/>
      <c r="F222" s="782"/>
      <c r="G222" s="717"/>
      <c r="H222" s="717"/>
      <c r="I222" s="717"/>
      <c r="K222" s="715"/>
      <c r="L222" s="715"/>
      <c r="M222" s="715"/>
      <c r="N222" s="715"/>
      <c r="O222" s="715"/>
    </row>
    <row r="223" spans="1:15" s="727" customFormat="1" ht="27.75" customHeight="1">
      <c r="A223" s="701">
        <v>4</v>
      </c>
      <c r="B223" s="890" t="s">
        <v>769</v>
      </c>
      <c r="C223" s="890"/>
      <c r="D223" s="890"/>
      <c r="E223" s="890"/>
      <c r="F223" s="782"/>
      <c r="G223" s="717"/>
      <c r="H223" s="717"/>
      <c r="I223" s="717"/>
      <c r="K223" s="715"/>
      <c r="L223" s="715"/>
      <c r="M223" s="715"/>
      <c r="N223" s="715"/>
      <c r="O223" s="715"/>
    </row>
    <row r="224" spans="1:15" s="727" customFormat="1">
      <c r="A224" s="701">
        <v>5</v>
      </c>
      <c r="B224" s="891" t="s">
        <v>480</v>
      </c>
      <c r="C224" s="891"/>
      <c r="D224" s="891"/>
      <c r="E224" s="891"/>
      <c r="F224" s="782"/>
      <c r="G224" s="717"/>
      <c r="H224" s="717"/>
      <c r="I224" s="717"/>
      <c r="K224" s="715"/>
      <c r="L224" s="715"/>
      <c r="M224" s="715"/>
      <c r="N224" s="715"/>
      <c r="O224" s="715"/>
    </row>
    <row r="225" spans="1:15" s="727" customFormat="1">
      <c r="A225" s="701">
        <v>6</v>
      </c>
      <c r="B225" s="889" t="s">
        <v>799</v>
      </c>
      <c r="C225" s="889"/>
      <c r="D225" s="889"/>
      <c r="E225" s="889"/>
      <c r="F225" s="782"/>
      <c r="G225" s="717"/>
      <c r="H225" s="717"/>
      <c r="I225" s="717"/>
      <c r="K225" s="715"/>
      <c r="L225" s="715"/>
      <c r="M225" s="715"/>
      <c r="N225" s="715"/>
      <c r="O225" s="715"/>
    </row>
    <row r="226" spans="1:15" s="727" customFormat="1">
      <c r="A226" s="717">
        <v>7</v>
      </c>
      <c r="B226" s="889" t="s">
        <v>835</v>
      </c>
      <c r="C226" s="889"/>
      <c r="D226" s="889"/>
      <c r="E226" s="889"/>
      <c r="F226" s="782"/>
      <c r="G226" s="717"/>
      <c r="H226" s="717"/>
      <c r="I226" s="717"/>
      <c r="K226" s="715"/>
      <c r="L226" s="715"/>
      <c r="M226" s="715"/>
      <c r="N226" s="715"/>
      <c r="O226" s="715"/>
    </row>
    <row r="227" spans="1:15" s="727" customFormat="1">
      <c r="A227" s="717"/>
      <c r="B227" s="889" t="s">
        <v>824</v>
      </c>
      <c r="C227" s="889"/>
      <c r="D227" s="889"/>
      <c r="E227" s="889"/>
      <c r="F227" s="782"/>
      <c r="G227" s="717"/>
      <c r="H227" s="717"/>
      <c r="I227" s="717"/>
      <c r="K227" s="715"/>
      <c r="L227" s="715"/>
      <c r="M227" s="715"/>
      <c r="N227" s="715"/>
      <c r="O227" s="715"/>
    </row>
    <row r="228" spans="1:15" s="727" customFormat="1">
      <c r="A228" s="717"/>
      <c r="B228" s="889" t="s">
        <v>810</v>
      </c>
      <c r="C228" s="889"/>
      <c r="D228" s="889"/>
      <c r="E228" s="889"/>
      <c r="F228" s="782"/>
      <c r="G228" s="717"/>
      <c r="H228" s="717"/>
      <c r="I228" s="717"/>
      <c r="K228" s="715"/>
      <c r="L228" s="715"/>
      <c r="M228" s="715"/>
      <c r="N228" s="715"/>
      <c r="O228" s="715"/>
    </row>
    <row r="229" spans="1:15" s="727" customFormat="1">
      <c r="A229" s="717"/>
      <c r="B229" s="889" t="s">
        <v>892</v>
      </c>
      <c r="C229" s="889"/>
      <c r="D229" s="889"/>
      <c r="E229" s="889"/>
      <c r="F229" s="782"/>
      <c r="G229" s="717"/>
      <c r="H229" s="717"/>
      <c r="I229" s="717"/>
      <c r="K229" s="715"/>
      <c r="L229" s="715"/>
      <c r="M229" s="715"/>
      <c r="N229" s="715"/>
      <c r="O229" s="715"/>
    </row>
    <row r="230" spans="1:15" s="727" customFormat="1">
      <c r="A230" s="717"/>
      <c r="B230" s="889" t="s">
        <v>822</v>
      </c>
      <c r="C230" s="889"/>
      <c r="D230" s="889"/>
      <c r="E230" s="889"/>
      <c r="F230" s="782"/>
      <c r="G230" s="717"/>
      <c r="H230" s="717"/>
      <c r="I230" s="717"/>
      <c r="K230" s="715"/>
      <c r="L230" s="715"/>
      <c r="M230" s="715"/>
      <c r="N230" s="715"/>
      <c r="O230" s="715"/>
    </row>
    <row r="231" spans="1:15" s="727" customFormat="1" ht="27.75" customHeight="1">
      <c r="A231" s="717">
        <v>8</v>
      </c>
      <c r="B231" s="891" t="s">
        <v>825</v>
      </c>
      <c r="C231" s="891"/>
      <c r="D231" s="891"/>
      <c r="E231" s="891"/>
      <c r="F231" s="782"/>
      <c r="G231" s="717"/>
      <c r="H231" s="717"/>
      <c r="I231" s="717"/>
      <c r="K231" s="715"/>
      <c r="L231" s="715"/>
      <c r="M231" s="715"/>
      <c r="N231" s="715"/>
      <c r="O231" s="715"/>
    </row>
    <row r="232" spans="1:15" s="727" customFormat="1">
      <c r="A232" s="701">
        <v>9</v>
      </c>
      <c r="B232" s="889" t="s">
        <v>800</v>
      </c>
      <c r="C232" s="889"/>
      <c r="D232" s="889"/>
      <c r="E232" s="889"/>
      <c r="F232" s="782"/>
      <c r="G232" s="717"/>
      <c r="H232" s="717"/>
      <c r="I232" s="717"/>
      <c r="K232" s="715"/>
      <c r="L232" s="715"/>
      <c r="M232" s="715"/>
      <c r="N232" s="715"/>
      <c r="O232" s="715"/>
    </row>
    <row r="233" spans="1:15" s="727" customFormat="1">
      <c r="A233" s="701"/>
      <c r="B233" s="752"/>
      <c r="C233" s="752"/>
      <c r="D233" s="752"/>
      <c r="E233" s="809"/>
      <c r="F233" s="782"/>
      <c r="G233" s="717"/>
      <c r="H233" s="717"/>
      <c r="I233" s="717"/>
      <c r="K233" s="715"/>
      <c r="L233" s="715"/>
      <c r="M233" s="715"/>
      <c r="N233" s="715"/>
      <c r="O233" s="715"/>
    </row>
    <row r="234" spans="1:15" s="727" customFormat="1">
      <c r="A234" s="701"/>
      <c r="B234" s="753" t="s">
        <v>889</v>
      </c>
      <c r="C234" s="752"/>
      <c r="D234" s="752"/>
      <c r="E234" s="809"/>
      <c r="F234" s="782"/>
      <c r="G234" s="717"/>
      <c r="H234" s="717"/>
      <c r="I234" s="717"/>
      <c r="K234" s="715"/>
      <c r="L234" s="715"/>
      <c r="M234" s="715"/>
      <c r="N234" s="715"/>
      <c r="O234" s="715"/>
    </row>
    <row r="235" spans="1:15" s="727" customFormat="1">
      <c r="A235" s="701"/>
      <c r="B235" s="753" t="s">
        <v>844</v>
      </c>
      <c r="C235" s="752"/>
      <c r="D235" s="752"/>
      <c r="E235" s="809"/>
      <c r="F235" s="782"/>
      <c r="G235" s="717"/>
      <c r="H235" s="717"/>
      <c r="I235" s="717"/>
      <c r="K235" s="715"/>
      <c r="L235" s="715"/>
      <c r="M235" s="715"/>
      <c r="N235" s="715"/>
      <c r="O235" s="715"/>
    </row>
    <row r="236" spans="1:15" s="727" customFormat="1" ht="105.75" customHeight="1">
      <c r="A236" s="701"/>
      <c r="B236" s="889" t="s">
        <v>968</v>
      </c>
      <c r="C236" s="889"/>
      <c r="D236" s="889"/>
      <c r="E236" s="889"/>
      <c r="F236" s="782"/>
      <c r="G236" s="717"/>
      <c r="H236" s="717"/>
      <c r="I236" s="717"/>
      <c r="K236" s="715"/>
      <c r="L236" s="715"/>
      <c r="M236" s="715"/>
      <c r="N236" s="715"/>
      <c r="O236" s="715"/>
    </row>
    <row r="237" spans="1:15" s="727" customFormat="1">
      <c r="A237" s="701"/>
      <c r="B237" s="752"/>
      <c r="C237" s="752"/>
      <c r="D237" s="752"/>
      <c r="E237" s="809"/>
      <c r="F237" s="782"/>
      <c r="G237" s="717"/>
      <c r="H237" s="717"/>
      <c r="I237" s="717"/>
      <c r="K237" s="715"/>
      <c r="L237" s="715"/>
      <c r="M237" s="715"/>
      <c r="N237" s="715"/>
      <c r="O237" s="715"/>
    </row>
    <row r="238" spans="1:15" s="727" customFormat="1">
      <c r="A238" s="701"/>
      <c r="B238" s="753" t="s">
        <v>842</v>
      </c>
      <c r="C238" s="752"/>
      <c r="D238" s="752"/>
      <c r="E238" s="809"/>
      <c r="F238" s="782"/>
      <c r="G238" s="717"/>
      <c r="H238" s="717"/>
      <c r="I238" s="717"/>
      <c r="K238" s="715"/>
      <c r="L238" s="715"/>
      <c r="M238" s="715"/>
      <c r="N238" s="715"/>
      <c r="O238" s="715"/>
    </row>
    <row r="239" spans="1:15" s="727" customFormat="1">
      <c r="A239" s="701"/>
      <c r="B239" s="753" t="s">
        <v>845</v>
      </c>
      <c r="C239" s="752"/>
      <c r="D239" s="752"/>
      <c r="E239" s="809"/>
      <c r="F239" s="782"/>
      <c r="G239" s="717"/>
      <c r="H239" s="717"/>
      <c r="I239" s="717"/>
      <c r="K239" s="715"/>
      <c r="L239" s="715"/>
      <c r="M239" s="715"/>
      <c r="N239" s="715"/>
      <c r="O239" s="715"/>
    </row>
    <row r="240" spans="1:15" s="727" customFormat="1" ht="72.75" customHeight="1">
      <c r="A240" s="701"/>
      <c r="B240" s="889" t="s">
        <v>893</v>
      </c>
      <c r="C240" s="889"/>
      <c r="D240" s="889"/>
      <c r="E240" s="889"/>
      <c r="F240" s="782"/>
      <c r="G240" s="717"/>
      <c r="H240" s="717"/>
      <c r="I240" s="717"/>
      <c r="K240" s="715"/>
      <c r="L240" s="715"/>
      <c r="M240" s="715"/>
      <c r="N240" s="715"/>
      <c r="O240" s="715"/>
    </row>
    <row r="241" spans="1:15" s="727" customFormat="1">
      <c r="A241" s="701"/>
      <c r="B241" s="752"/>
      <c r="C241" s="752"/>
      <c r="D241" s="752"/>
      <c r="E241" s="809"/>
      <c r="F241" s="782"/>
      <c r="G241" s="717"/>
      <c r="H241" s="717"/>
      <c r="I241" s="717"/>
      <c r="K241" s="715"/>
      <c r="L241" s="715"/>
      <c r="M241" s="715"/>
      <c r="N241" s="715"/>
      <c r="O241" s="715"/>
    </row>
    <row r="242" spans="1:15" s="727" customFormat="1" ht="14.25" customHeight="1">
      <c r="A242" s="701"/>
      <c r="B242" s="753" t="s">
        <v>882</v>
      </c>
      <c r="C242" s="752"/>
      <c r="D242" s="752"/>
      <c r="E242" s="809"/>
      <c r="F242" s="782"/>
      <c r="G242" s="717"/>
      <c r="H242" s="717"/>
      <c r="I242" s="717"/>
      <c r="K242" s="715"/>
      <c r="L242" s="715"/>
      <c r="M242" s="715"/>
      <c r="N242" s="715"/>
      <c r="O242" s="715"/>
    </row>
    <row r="243" spans="1:15" s="727" customFormat="1" ht="14.25" customHeight="1">
      <c r="A243" s="701"/>
      <c r="B243" s="753" t="s">
        <v>890</v>
      </c>
      <c r="C243" s="752"/>
      <c r="D243" s="752"/>
      <c r="E243" s="809"/>
      <c r="F243" s="782"/>
      <c r="G243" s="717"/>
      <c r="H243" s="717"/>
      <c r="I243" s="717"/>
      <c r="K243" s="715"/>
      <c r="L243" s="715"/>
      <c r="M243" s="715"/>
      <c r="N243" s="715"/>
      <c r="O243" s="715"/>
    </row>
    <row r="244" spans="1:15" s="727" customFormat="1" ht="24">
      <c r="A244" s="716"/>
      <c r="B244" s="754" t="s">
        <v>904</v>
      </c>
      <c r="C244" s="754"/>
      <c r="D244" s="716"/>
      <c r="E244" s="810"/>
      <c r="F244" s="789"/>
      <c r="G244" s="716"/>
      <c r="H244" s="716"/>
      <c r="I244" s="716"/>
      <c r="K244" s="715"/>
      <c r="L244" s="715"/>
      <c r="M244" s="715"/>
      <c r="N244" s="715"/>
      <c r="O244" s="715"/>
    </row>
    <row r="245" spans="1:15" s="727" customFormat="1">
      <c r="A245" s="716"/>
      <c r="B245" s="754"/>
      <c r="C245" s="754"/>
      <c r="D245" s="716"/>
      <c r="E245" s="810"/>
      <c r="F245" s="789"/>
      <c r="G245" s="716"/>
      <c r="H245" s="716"/>
      <c r="I245" s="716"/>
      <c r="K245" s="715"/>
      <c r="L245" s="715"/>
      <c r="M245" s="715"/>
      <c r="N245" s="715"/>
      <c r="O245" s="715"/>
    </row>
    <row r="246" spans="1:15" s="755" customFormat="1" ht="18" customHeight="1">
      <c r="A246" s="888" t="s">
        <v>924</v>
      </c>
      <c r="B246" s="888"/>
      <c r="C246" s="888"/>
      <c r="D246" s="888"/>
      <c r="E246" s="888"/>
      <c r="F246" s="888"/>
      <c r="G246" s="888"/>
      <c r="H246" s="888"/>
      <c r="I246" s="888"/>
      <c r="K246" s="756"/>
      <c r="L246" s="756"/>
      <c r="M246" s="756"/>
      <c r="N246" s="756"/>
      <c r="O246" s="756"/>
    </row>
    <row r="247" spans="1:15" s="727" customFormat="1">
      <c r="A247" s="879" t="s">
        <v>79</v>
      </c>
      <c r="B247" s="880" t="s">
        <v>813</v>
      </c>
      <c r="C247" s="881" t="s">
        <v>814</v>
      </c>
      <c r="D247" s="881" t="s">
        <v>308</v>
      </c>
      <c r="E247" s="883" t="s">
        <v>815</v>
      </c>
      <c r="F247" s="883" t="s">
        <v>816</v>
      </c>
      <c r="G247" s="881" t="s">
        <v>817</v>
      </c>
      <c r="H247" s="881" t="s">
        <v>818</v>
      </c>
      <c r="I247" s="881" t="s">
        <v>819</v>
      </c>
      <c r="K247" s="715"/>
      <c r="L247" s="715"/>
      <c r="M247" s="715"/>
      <c r="N247" s="716"/>
      <c r="O247" s="715"/>
    </row>
    <row r="248" spans="1:15" s="727" customFormat="1" ht="15" customHeight="1">
      <c r="A248" s="879"/>
      <c r="B248" s="880"/>
      <c r="C248" s="881"/>
      <c r="D248" s="881"/>
      <c r="E248" s="883"/>
      <c r="F248" s="883"/>
      <c r="G248" s="881"/>
      <c r="H248" s="881"/>
      <c r="I248" s="881"/>
      <c r="K248" s="715"/>
      <c r="L248" s="715"/>
      <c r="M248" s="715"/>
      <c r="N248" s="715"/>
      <c r="O248" s="715"/>
    </row>
    <row r="249" spans="1:15" s="727" customFormat="1" ht="36">
      <c r="A249" s="722">
        <v>1</v>
      </c>
      <c r="B249" s="722" t="s">
        <v>761</v>
      </c>
      <c r="C249" s="722">
        <v>2000</v>
      </c>
      <c r="D249" s="722" t="s">
        <v>229</v>
      </c>
      <c r="E249" s="811"/>
      <c r="F249" s="784"/>
      <c r="G249" s="708"/>
      <c r="H249" s="708"/>
      <c r="I249" s="708"/>
      <c r="K249" s="715"/>
      <c r="L249" s="715"/>
      <c r="M249" s="715"/>
      <c r="N249" s="715"/>
      <c r="O249" s="715"/>
    </row>
    <row r="250" spans="1:15" s="727" customFormat="1" ht="24">
      <c r="A250" s="708">
        <v>2</v>
      </c>
      <c r="B250" s="708" t="s">
        <v>343</v>
      </c>
      <c r="C250" s="708">
        <v>2000</v>
      </c>
      <c r="D250" s="708" t="s">
        <v>229</v>
      </c>
      <c r="E250" s="811"/>
      <c r="F250" s="784"/>
      <c r="G250" s="708"/>
      <c r="H250" s="708"/>
      <c r="I250" s="708"/>
      <c r="K250" s="715"/>
      <c r="L250" s="715"/>
      <c r="M250" s="715"/>
      <c r="N250" s="715"/>
      <c r="O250" s="715"/>
    </row>
    <row r="251" spans="1:15" s="727" customFormat="1" ht="44.25" customHeight="1">
      <c r="A251" s="722">
        <v>3</v>
      </c>
      <c r="B251" s="708" t="s">
        <v>344</v>
      </c>
      <c r="C251" s="708">
        <v>4000</v>
      </c>
      <c r="D251" s="708" t="s">
        <v>229</v>
      </c>
      <c r="E251" s="811"/>
      <c r="F251" s="784"/>
      <c r="G251" s="708"/>
      <c r="H251" s="708"/>
      <c r="I251" s="708"/>
      <c r="K251" s="715"/>
      <c r="L251" s="715"/>
      <c r="M251" s="715"/>
      <c r="N251" s="715"/>
      <c r="O251" s="715"/>
    </row>
    <row r="252" spans="1:15" s="727" customFormat="1" ht="44.25" customHeight="1">
      <c r="A252" s="722"/>
      <c r="B252" s="708" t="s">
        <v>886</v>
      </c>
      <c r="C252" s="708">
        <v>4000</v>
      </c>
      <c r="D252" s="708" t="s">
        <v>229</v>
      </c>
      <c r="E252" s="811"/>
      <c r="F252" s="784"/>
      <c r="G252" s="708"/>
      <c r="H252" s="708"/>
      <c r="I252" s="708"/>
      <c r="K252" s="715"/>
      <c r="L252" s="715"/>
      <c r="M252" s="715"/>
      <c r="N252" s="715"/>
      <c r="O252" s="715"/>
    </row>
    <row r="253" spans="1:15" s="727" customFormat="1" ht="13.5" customHeight="1">
      <c r="A253" s="708">
        <v>4</v>
      </c>
      <c r="B253" s="747" t="s">
        <v>345</v>
      </c>
      <c r="C253" s="747">
        <v>2000</v>
      </c>
      <c r="D253" s="708" t="s">
        <v>229</v>
      </c>
      <c r="E253" s="811"/>
      <c r="F253" s="784"/>
      <c r="G253" s="708"/>
      <c r="H253" s="708"/>
      <c r="I253" s="708"/>
      <c r="K253" s="715"/>
      <c r="L253" s="715"/>
      <c r="M253" s="715"/>
      <c r="N253" s="715"/>
      <c r="O253" s="715"/>
    </row>
    <row r="254" spans="1:15" s="727" customFormat="1" ht="13.5" customHeight="1">
      <c r="A254" s="722">
        <v>5</v>
      </c>
      <c r="B254" s="708" t="s">
        <v>346</v>
      </c>
      <c r="C254" s="708">
        <v>200</v>
      </c>
      <c r="D254" s="708" t="s">
        <v>229</v>
      </c>
      <c r="E254" s="811"/>
      <c r="F254" s="784"/>
      <c r="G254" s="708"/>
      <c r="H254" s="708"/>
      <c r="I254" s="708"/>
      <c r="K254" s="715"/>
      <c r="L254" s="715"/>
      <c r="M254" s="715"/>
      <c r="N254" s="715"/>
      <c r="O254" s="715"/>
    </row>
    <row r="255" spans="1:15" s="727" customFormat="1" ht="13.5" customHeight="1">
      <c r="A255" s="708">
        <v>6</v>
      </c>
      <c r="B255" s="708" t="s">
        <v>460</v>
      </c>
      <c r="C255" s="708">
        <v>1000</v>
      </c>
      <c r="D255" s="708" t="s">
        <v>229</v>
      </c>
      <c r="E255" s="801"/>
      <c r="F255" s="784"/>
      <c r="G255" s="708"/>
      <c r="H255" s="708"/>
      <c r="I255" s="708"/>
      <c r="K255" s="715"/>
      <c r="L255" s="715"/>
      <c r="M255" s="715"/>
      <c r="N255" s="715"/>
      <c r="O255" s="715"/>
    </row>
    <row r="256" spans="1:15" s="727" customFormat="1" ht="39" customHeight="1">
      <c r="A256" s="708">
        <v>7</v>
      </c>
      <c r="B256" s="708" t="s">
        <v>896</v>
      </c>
      <c r="C256" s="708">
        <v>3500</v>
      </c>
      <c r="D256" s="708" t="s">
        <v>229</v>
      </c>
      <c r="E256" s="801"/>
      <c r="F256" s="784"/>
      <c r="G256" s="708"/>
      <c r="H256" s="708"/>
      <c r="I256" s="708"/>
      <c r="J256" s="727" t="s">
        <v>914</v>
      </c>
      <c r="K256" s="715"/>
      <c r="L256" s="715"/>
      <c r="M256" s="715"/>
      <c r="N256" s="715"/>
      <c r="O256" s="715"/>
    </row>
    <row r="257" spans="1:15" s="727" customFormat="1" ht="27" customHeight="1">
      <c r="A257" s="708">
        <v>8</v>
      </c>
      <c r="B257" s="708" t="s">
        <v>897</v>
      </c>
      <c r="C257" s="708">
        <v>10</v>
      </c>
      <c r="D257" s="708" t="s">
        <v>229</v>
      </c>
      <c r="E257" s="801"/>
      <c r="F257" s="784"/>
      <c r="G257" s="708"/>
      <c r="H257" s="708"/>
      <c r="I257" s="708"/>
      <c r="K257" s="715"/>
      <c r="L257" s="715"/>
      <c r="M257" s="715"/>
      <c r="N257" s="715"/>
      <c r="O257" s="715"/>
    </row>
    <row r="258" spans="1:15" s="727" customFormat="1" ht="27" customHeight="1">
      <c r="A258" s="722">
        <v>9</v>
      </c>
      <c r="B258" s="708" t="s">
        <v>898</v>
      </c>
      <c r="C258" s="708">
        <v>10</v>
      </c>
      <c r="D258" s="708" t="s">
        <v>229</v>
      </c>
      <c r="E258" s="801"/>
      <c r="F258" s="784"/>
      <c r="G258" s="708"/>
      <c r="H258" s="708"/>
      <c r="I258" s="708"/>
      <c r="J258" s="715"/>
      <c r="K258" s="715"/>
      <c r="L258" s="715"/>
      <c r="M258" s="715"/>
      <c r="N258" s="715"/>
      <c r="O258" s="715"/>
    </row>
    <row r="259" spans="1:15" s="727" customFormat="1" ht="27" customHeight="1">
      <c r="A259" s="708">
        <v>10</v>
      </c>
      <c r="B259" s="710" t="s">
        <v>762</v>
      </c>
      <c r="C259" s="708">
        <v>100</v>
      </c>
      <c r="D259" s="708" t="s">
        <v>229</v>
      </c>
      <c r="E259" s="783"/>
      <c r="F259" s="784"/>
      <c r="G259" s="708"/>
      <c r="H259" s="708"/>
      <c r="I259" s="708"/>
      <c r="J259" s="715"/>
      <c r="K259" s="715"/>
      <c r="L259" s="715"/>
      <c r="M259" s="715"/>
      <c r="N259" s="715"/>
      <c r="O259" s="715"/>
    </row>
    <row r="260" spans="1:15" s="727" customFormat="1" ht="24">
      <c r="A260" s="722">
        <v>11</v>
      </c>
      <c r="B260" s="708" t="s">
        <v>337</v>
      </c>
      <c r="C260" s="708">
        <v>1</v>
      </c>
      <c r="D260" s="708" t="s">
        <v>31</v>
      </c>
      <c r="E260" s="783"/>
      <c r="F260" s="784"/>
      <c r="G260" s="708"/>
      <c r="H260" s="708"/>
      <c r="I260" s="708"/>
      <c r="J260" s="715"/>
      <c r="K260" s="715"/>
      <c r="L260" s="715"/>
      <c r="M260" s="715"/>
      <c r="N260" s="715"/>
      <c r="O260" s="715"/>
    </row>
    <row r="261" spans="1:15" s="715" customFormat="1">
      <c r="A261" s="732"/>
      <c r="B261" s="711"/>
      <c r="C261" s="716"/>
      <c r="D261" s="716"/>
      <c r="E261" s="812" t="s">
        <v>583</v>
      </c>
      <c r="F261" s="817"/>
      <c r="G261" s="716"/>
      <c r="H261" s="716"/>
      <c r="I261" s="716"/>
    </row>
    <row r="262" spans="1:15" s="727" customFormat="1" ht="18.75" customHeight="1">
      <c r="A262" s="729"/>
      <c r="B262" s="717"/>
      <c r="C262" s="729"/>
      <c r="D262" s="715"/>
      <c r="E262" s="788"/>
      <c r="F262" s="787"/>
      <c r="G262" s="729"/>
      <c r="H262" s="729"/>
      <c r="I262" s="729"/>
      <c r="J262" s="891"/>
      <c r="K262" s="891"/>
      <c r="L262" s="891"/>
    </row>
    <row r="263" spans="1:15" s="727" customFormat="1" ht="17.25" customHeight="1">
      <c r="A263" s="729"/>
      <c r="B263" s="717"/>
      <c r="C263" s="729"/>
      <c r="D263" s="715"/>
      <c r="E263" s="788"/>
      <c r="F263" s="787"/>
      <c r="G263" s="729"/>
      <c r="H263" s="729"/>
      <c r="I263" s="729"/>
      <c r="J263" s="891"/>
      <c r="K263" s="891"/>
      <c r="L263" s="891"/>
    </row>
    <row r="264" spans="1:15" s="755" customFormat="1" ht="19.5" customHeight="1">
      <c r="A264" s="892" t="s">
        <v>925</v>
      </c>
      <c r="B264" s="892"/>
      <c r="C264" s="892"/>
      <c r="D264" s="892"/>
      <c r="E264" s="892"/>
      <c r="F264" s="892"/>
      <c r="G264" s="892"/>
      <c r="H264" s="892"/>
      <c r="I264" s="892"/>
      <c r="J264" s="891"/>
      <c r="K264" s="891"/>
      <c r="L264" s="891"/>
    </row>
    <row r="265" spans="1:15" s="727" customFormat="1">
      <c r="A265" s="879" t="s">
        <v>79</v>
      </c>
      <c r="B265" s="880" t="s">
        <v>813</v>
      </c>
      <c r="C265" s="881" t="s">
        <v>814</v>
      </c>
      <c r="D265" s="881" t="s">
        <v>308</v>
      </c>
      <c r="E265" s="883" t="s">
        <v>815</v>
      </c>
      <c r="F265" s="883" t="s">
        <v>816</v>
      </c>
      <c r="G265" s="881" t="s">
        <v>817</v>
      </c>
      <c r="H265" s="881" t="s">
        <v>818</v>
      </c>
      <c r="I265" s="881" t="s">
        <v>819</v>
      </c>
    </row>
    <row r="266" spans="1:15" s="727" customFormat="1" ht="15.75" customHeight="1">
      <c r="A266" s="879"/>
      <c r="B266" s="880"/>
      <c r="C266" s="881"/>
      <c r="D266" s="881"/>
      <c r="E266" s="883"/>
      <c r="F266" s="883"/>
      <c r="G266" s="881"/>
      <c r="H266" s="881"/>
      <c r="I266" s="881"/>
    </row>
    <row r="267" spans="1:15" s="727" customFormat="1" ht="36">
      <c r="A267" s="708">
        <v>1</v>
      </c>
      <c r="B267" s="747" t="s">
        <v>939</v>
      </c>
      <c r="C267" s="747">
        <v>300</v>
      </c>
      <c r="D267" s="747" t="s">
        <v>55</v>
      </c>
      <c r="E267" s="783"/>
      <c r="F267" s="794"/>
      <c r="G267" s="708"/>
      <c r="H267" s="757"/>
      <c r="I267" s="757"/>
    </row>
    <row r="268" spans="1:15" s="727" customFormat="1" ht="57.75" customHeight="1">
      <c r="A268" s="708">
        <v>2</v>
      </c>
      <c r="B268" s="758" t="s">
        <v>940</v>
      </c>
      <c r="C268" s="747">
        <v>260</v>
      </c>
      <c r="D268" s="747" t="s">
        <v>55</v>
      </c>
      <c r="E268" s="783"/>
      <c r="F268" s="794"/>
      <c r="G268" s="708"/>
      <c r="H268" s="757"/>
      <c r="I268" s="757"/>
      <c r="J268" s="715"/>
    </row>
    <row r="269" spans="1:15" s="727" customFormat="1" ht="32.25" customHeight="1">
      <c r="A269" s="708">
        <v>3</v>
      </c>
      <c r="B269" s="759" t="s">
        <v>941</v>
      </c>
      <c r="C269" s="760">
        <v>20</v>
      </c>
      <c r="D269" s="733" t="s">
        <v>55</v>
      </c>
      <c r="E269" s="783"/>
      <c r="F269" s="794"/>
      <c r="G269" s="708"/>
      <c r="H269" s="757"/>
      <c r="I269" s="757"/>
    </row>
    <row r="270" spans="1:15" s="727" customFormat="1" ht="36">
      <c r="A270" s="708">
        <v>4</v>
      </c>
      <c r="B270" s="761" t="s">
        <v>942</v>
      </c>
      <c r="C270" s="746">
        <v>320</v>
      </c>
      <c r="D270" s="746" t="s">
        <v>55</v>
      </c>
      <c r="E270" s="783"/>
      <c r="F270" s="794"/>
      <c r="G270" s="708"/>
      <c r="H270" s="757"/>
      <c r="I270" s="757"/>
    </row>
    <row r="271" spans="1:15" s="727" customFormat="1" ht="33" customHeight="1">
      <c r="A271" s="708">
        <v>5</v>
      </c>
      <c r="B271" s="740" t="s">
        <v>943</v>
      </c>
      <c r="C271" s="722">
        <v>100</v>
      </c>
      <c r="D271" s="722" t="s">
        <v>55</v>
      </c>
      <c r="E271" s="795"/>
      <c r="F271" s="794"/>
      <c r="G271" s="708"/>
      <c r="H271" s="757"/>
      <c r="I271" s="757"/>
    </row>
    <row r="272" spans="1:15" s="727" customFormat="1" ht="120.75" customHeight="1">
      <c r="A272" s="708">
        <v>6</v>
      </c>
      <c r="B272" s="740" t="s">
        <v>944</v>
      </c>
      <c r="C272" s="762">
        <v>288</v>
      </c>
      <c r="D272" s="747" t="s">
        <v>55</v>
      </c>
      <c r="E272" s="783"/>
      <c r="F272" s="794"/>
      <c r="G272" s="708"/>
      <c r="H272" s="757"/>
      <c r="I272" s="757"/>
    </row>
    <row r="273" spans="1:9" s="727" customFormat="1" ht="36">
      <c r="A273" s="708">
        <v>7</v>
      </c>
      <c r="B273" s="747" t="s">
        <v>945</v>
      </c>
      <c r="C273" s="747">
        <v>80</v>
      </c>
      <c r="D273" s="747" t="s">
        <v>55</v>
      </c>
      <c r="E273" s="783"/>
      <c r="F273" s="794"/>
      <c r="G273" s="708"/>
      <c r="H273" s="757"/>
      <c r="I273" s="757"/>
    </row>
    <row r="274" spans="1:9" s="727" customFormat="1" ht="24">
      <c r="A274" s="708">
        <v>8</v>
      </c>
      <c r="B274" s="761" t="s">
        <v>946</v>
      </c>
      <c r="C274" s="746">
        <v>200</v>
      </c>
      <c r="D274" s="746" t="s">
        <v>55</v>
      </c>
      <c r="E274" s="792"/>
      <c r="F274" s="794"/>
      <c r="G274" s="708"/>
      <c r="H274" s="757"/>
      <c r="I274" s="757"/>
    </row>
    <row r="275" spans="1:9" s="727" customFormat="1" ht="24">
      <c r="A275" s="708">
        <v>9</v>
      </c>
      <c r="B275" s="763" t="s">
        <v>947</v>
      </c>
      <c r="C275" s="764">
        <v>200</v>
      </c>
      <c r="D275" s="764" t="s">
        <v>55</v>
      </c>
      <c r="E275" s="783"/>
      <c r="F275" s="794"/>
      <c r="G275" s="708"/>
      <c r="H275" s="757"/>
      <c r="I275" s="757"/>
    </row>
    <row r="276" spans="1:9" s="727" customFormat="1" ht="48">
      <c r="A276" s="708">
        <v>10</v>
      </c>
      <c r="B276" s="759" t="s">
        <v>948</v>
      </c>
      <c r="C276" s="759">
        <v>500</v>
      </c>
      <c r="D276" s="759" t="s">
        <v>55</v>
      </c>
      <c r="E276" s="783"/>
      <c r="F276" s="794"/>
      <c r="G276" s="719"/>
      <c r="H276" s="765"/>
      <c r="I276" s="765"/>
    </row>
    <row r="277" spans="1:9" s="727" customFormat="1" ht="57" customHeight="1">
      <c r="A277" s="708">
        <v>11</v>
      </c>
      <c r="B277" s="708" t="s">
        <v>949</v>
      </c>
      <c r="C277" s="708">
        <v>200</v>
      </c>
      <c r="D277" s="708" t="s">
        <v>55</v>
      </c>
      <c r="E277" s="813"/>
      <c r="F277" s="794"/>
      <c r="G277" s="708"/>
      <c r="H277" s="757"/>
      <c r="I277" s="757"/>
    </row>
    <row r="278" spans="1:9" s="727" customFormat="1" ht="93.75" customHeight="1">
      <c r="A278" s="708">
        <v>12</v>
      </c>
      <c r="B278" s="722" t="s">
        <v>950</v>
      </c>
      <c r="C278" s="722">
        <v>50</v>
      </c>
      <c r="D278" s="722" t="s">
        <v>55</v>
      </c>
      <c r="E278" s="813"/>
      <c r="F278" s="794"/>
      <c r="G278" s="708"/>
      <c r="H278" s="757"/>
      <c r="I278" s="757"/>
    </row>
    <row r="279" spans="1:9" s="727" customFormat="1" ht="36">
      <c r="A279" s="708">
        <v>13</v>
      </c>
      <c r="B279" s="762" t="s">
        <v>951</v>
      </c>
      <c r="C279" s="747">
        <v>360</v>
      </c>
      <c r="D279" s="766" t="s">
        <v>444</v>
      </c>
      <c r="E279" s="814"/>
      <c r="F279" s="794"/>
      <c r="G279" s="708"/>
      <c r="H279" s="757"/>
      <c r="I279" s="757"/>
    </row>
    <row r="280" spans="1:9" s="727" customFormat="1" ht="68.25" customHeight="1">
      <c r="A280" s="708">
        <v>14</v>
      </c>
      <c r="B280" s="762" t="s">
        <v>952</v>
      </c>
      <c r="C280" s="747">
        <v>1</v>
      </c>
      <c r="D280" s="766" t="s">
        <v>62</v>
      </c>
      <c r="E280" s="779"/>
      <c r="F280" s="794"/>
      <c r="G280" s="708"/>
      <c r="H280" s="757"/>
      <c r="I280" s="757"/>
    </row>
    <row r="281" spans="1:9" s="727" customFormat="1">
      <c r="A281" s="716"/>
      <c r="B281" s="754"/>
      <c r="C281" s="754"/>
      <c r="E281" s="804" t="s">
        <v>426</v>
      </c>
      <c r="F281" s="798"/>
      <c r="G281" s="716"/>
      <c r="H281" s="767"/>
      <c r="I281" s="767"/>
    </row>
    <row r="282" spans="1:9" s="727" customFormat="1">
      <c r="A282" s="716"/>
      <c r="B282" s="754"/>
      <c r="C282" s="754"/>
      <c r="D282" s="754"/>
      <c r="E282" s="815"/>
      <c r="F282" s="796"/>
      <c r="G282" s="716" t="s">
        <v>830</v>
      </c>
      <c r="H282" s="767"/>
      <c r="I282" s="767"/>
    </row>
    <row r="283" spans="1:9" s="727" customFormat="1">
      <c r="A283" s="754"/>
      <c r="B283" s="768" t="s">
        <v>855</v>
      </c>
      <c r="C283" s="754"/>
      <c r="D283" s="754"/>
      <c r="E283" s="797"/>
      <c r="F283" s="797"/>
      <c r="G283" s="754"/>
      <c r="H283" s="754"/>
      <c r="I283" s="754"/>
    </row>
    <row r="284" spans="1:9" s="727" customFormat="1" ht="33" customHeight="1">
      <c r="A284" s="754"/>
      <c r="B284" s="882" t="s">
        <v>971</v>
      </c>
      <c r="C284" s="882"/>
      <c r="D284" s="882"/>
      <c r="E284" s="882"/>
      <c r="F284" s="882"/>
      <c r="G284" s="754"/>
      <c r="H284" s="754"/>
      <c r="I284" s="754"/>
    </row>
    <row r="285" spans="1:9" s="727" customFormat="1" ht="18.75" customHeight="1">
      <c r="A285" s="754"/>
      <c r="B285" s="898" t="s">
        <v>972</v>
      </c>
      <c r="C285" s="898"/>
      <c r="D285" s="898"/>
      <c r="E285" s="898"/>
      <c r="F285" s="898"/>
      <c r="G285" s="754"/>
      <c r="H285" s="754"/>
      <c r="I285" s="754"/>
    </row>
    <row r="286" spans="1:9" s="727" customFormat="1" ht="31.5" customHeight="1">
      <c r="A286" s="754"/>
      <c r="B286" s="878" t="s">
        <v>976</v>
      </c>
      <c r="C286" s="878"/>
      <c r="D286" s="878"/>
      <c r="E286" s="878"/>
      <c r="F286" s="878"/>
      <c r="G286" s="754"/>
      <c r="H286" s="754"/>
      <c r="I286" s="754"/>
    </row>
    <row r="287" spans="1:9" s="715" customFormat="1">
      <c r="A287" s="716"/>
      <c r="B287" s="711"/>
      <c r="C287" s="716"/>
      <c r="E287" s="788"/>
      <c r="F287" s="789"/>
      <c r="G287" s="716"/>
      <c r="H287" s="716"/>
      <c r="I287" s="716"/>
    </row>
    <row r="288" spans="1:9" s="755" customFormat="1" ht="31.5" customHeight="1">
      <c r="A288" s="892" t="s">
        <v>978</v>
      </c>
      <c r="B288" s="892"/>
      <c r="C288" s="892"/>
      <c r="D288" s="892"/>
      <c r="E288" s="892"/>
      <c r="F288" s="892"/>
      <c r="G288" s="892"/>
      <c r="H288" s="892"/>
      <c r="I288" s="892"/>
    </row>
    <row r="289" spans="1:9" s="727" customFormat="1" ht="12.75" customHeight="1">
      <c r="A289" s="879" t="s">
        <v>79</v>
      </c>
      <c r="B289" s="880" t="s">
        <v>813</v>
      </c>
      <c r="C289" s="881" t="s">
        <v>814</v>
      </c>
      <c r="D289" s="881" t="s">
        <v>308</v>
      </c>
      <c r="E289" s="883" t="s">
        <v>815</v>
      </c>
      <c r="F289" s="883" t="s">
        <v>816</v>
      </c>
      <c r="G289" s="881" t="s">
        <v>817</v>
      </c>
      <c r="H289" s="881" t="s">
        <v>818</v>
      </c>
      <c r="I289" s="881" t="s">
        <v>819</v>
      </c>
    </row>
    <row r="290" spans="1:9" s="727" customFormat="1" ht="16.5" customHeight="1">
      <c r="A290" s="879"/>
      <c r="B290" s="880"/>
      <c r="C290" s="881"/>
      <c r="D290" s="881"/>
      <c r="E290" s="883"/>
      <c r="F290" s="883"/>
      <c r="G290" s="881"/>
      <c r="H290" s="881"/>
      <c r="I290" s="881"/>
    </row>
    <row r="291" spans="1:9" s="715" customFormat="1" ht="36">
      <c r="A291" s="722">
        <v>1</v>
      </c>
      <c r="B291" s="722" t="s">
        <v>953</v>
      </c>
      <c r="C291" s="722">
        <v>60</v>
      </c>
      <c r="D291" s="708" t="s">
        <v>55</v>
      </c>
      <c r="E291" s="803"/>
      <c r="F291" s="784"/>
      <c r="G291" s="708"/>
      <c r="H291" s="708"/>
      <c r="I291" s="708"/>
    </row>
    <row r="292" spans="1:9" s="715" customFormat="1" ht="24">
      <c r="A292" s="722">
        <v>2</v>
      </c>
      <c r="B292" s="769" t="s">
        <v>954</v>
      </c>
      <c r="C292" s="769">
        <v>20</v>
      </c>
      <c r="D292" s="719" t="s">
        <v>55</v>
      </c>
      <c r="E292" s="803"/>
      <c r="F292" s="784"/>
      <c r="G292" s="708"/>
      <c r="H292" s="708"/>
      <c r="I292" s="708"/>
    </row>
    <row r="293" spans="1:9" s="715" customFormat="1" ht="24">
      <c r="A293" s="722">
        <v>3</v>
      </c>
      <c r="B293" s="719" t="s">
        <v>955</v>
      </c>
      <c r="C293" s="719">
        <v>40</v>
      </c>
      <c r="D293" s="719" t="s">
        <v>55</v>
      </c>
      <c r="E293" s="803"/>
      <c r="F293" s="784"/>
      <c r="G293" s="719"/>
      <c r="H293" s="719"/>
      <c r="I293" s="719"/>
    </row>
    <row r="294" spans="1:9" ht="39" customHeight="1">
      <c r="A294" s="722">
        <v>4</v>
      </c>
      <c r="B294" s="708" t="s">
        <v>767</v>
      </c>
      <c r="C294" s="708">
        <v>40</v>
      </c>
      <c r="D294" s="708" t="s">
        <v>55</v>
      </c>
      <c r="E294" s="783"/>
      <c r="F294" s="784"/>
      <c r="G294" s="708"/>
      <c r="H294" s="708"/>
      <c r="I294" s="708"/>
    </row>
    <row r="295" spans="1:9" ht="24">
      <c r="A295" s="722">
        <v>5</v>
      </c>
      <c r="B295" s="708" t="s">
        <v>768</v>
      </c>
      <c r="C295" s="708">
        <v>40</v>
      </c>
      <c r="D295" s="708" t="s">
        <v>55</v>
      </c>
      <c r="E295" s="783"/>
      <c r="F295" s="784"/>
      <c r="G295" s="708"/>
      <c r="H295" s="708"/>
      <c r="I295" s="708"/>
    </row>
    <row r="296" spans="1:9">
      <c r="E296" s="812" t="s">
        <v>583</v>
      </c>
      <c r="F296" s="817"/>
    </row>
    <row r="297" spans="1:9">
      <c r="A297" s="716"/>
      <c r="B297" s="770" t="s">
        <v>856</v>
      </c>
      <c r="H297" s="716"/>
      <c r="I297" s="716"/>
    </row>
    <row r="298" spans="1:9">
      <c r="A298" s="716"/>
      <c r="B298" s="771" t="s">
        <v>495</v>
      </c>
      <c r="C298" s="771"/>
      <c r="D298" s="771"/>
      <c r="E298" s="816"/>
      <c r="H298" s="716"/>
      <c r="I298" s="716"/>
    </row>
    <row r="299" spans="1:9">
      <c r="A299" s="716"/>
      <c r="B299" s="882" t="s">
        <v>907</v>
      </c>
      <c r="C299" s="882"/>
      <c r="D299" s="882"/>
      <c r="E299" s="882"/>
      <c r="F299" s="882"/>
      <c r="G299" s="882"/>
      <c r="H299" s="716"/>
      <c r="I299" s="716"/>
    </row>
    <row r="300" spans="1:9">
      <c r="A300" s="716"/>
      <c r="B300" s="715" t="s">
        <v>791</v>
      </c>
      <c r="C300" s="715"/>
      <c r="D300" s="715"/>
      <c r="E300" s="780"/>
      <c r="H300" s="716"/>
      <c r="I300" s="716"/>
    </row>
    <row r="301" spans="1:9">
      <c r="A301" s="716"/>
      <c r="B301" s="715" t="s">
        <v>792</v>
      </c>
      <c r="C301" s="715"/>
      <c r="D301" s="715"/>
      <c r="E301" s="780"/>
      <c r="H301" s="716"/>
      <c r="I301" s="716"/>
    </row>
    <row r="302" spans="1:9" ht="24">
      <c r="A302" s="716"/>
      <c r="B302" s="715" t="s">
        <v>793</v>
      </c>
      <c r="C302" s="715"/>
      <c r="D302" s="715"/>
      <c r="E302" s="780"/>
      <c r="H302" s="716"/>
      <c r="I302" s="716"/>
    </row>
    <row r="303" spans="1:9" ht="24">
      <c r="A303" s="716"/>
      <c r="B303" s="715" t="s">
        <v>794</v>
      </c>
      <c r="C303" s="715"/>
      <c r="D303" s="715"/>
      <c r="E303" s="780"/>
      <c r="H303" s="716"/>
      <c r="I303" s="716"/>
    </row>
    <row r="304" spans="1:9">
      <c r="A304" s="716"/>
      <c r="B304" s="715" t="s">
        <v>795</v>
      </c>
      <c r="C304" s="715"/>
      <c r="D304" s="715"/>
      <c r="E304" s="780"/>
      <c r="H304" s="716"/>
      <c r="I304" s="716"/>
    </row>
    <row r="305" spans="1:9">
      <c r="A305" s="716"/>
      <c r="B305" s="715" t="s">
        <v>796</v>
      </c>
      <c r="C305" s="715"/>
      <c r="D305" s="715"/>
      <c r="E305" s="780"/>
      <c r="H305" s="716"/>
      <c r="I305" s="716"/>
    </row>
    <row r="306" spans="1:9" ht="50.25" customHeight="1">
      <c r="A306" s="716"/>
      <c r="B306" s="716" t="s">
        <v>969</v>
      </c>
      <c r="C306" s="715"/>
      <c r="D306" s="715"/>
      <c r="E306" s="780"/>
      <c r="H306" s="716"/>
      <c r="I306" s="716"/>
    </row>
    <row r="307" spans="1:9">
      <c r="A307" s="716"/>
      <c r="B307" s="715"/>
      <c r="C307" s="715"/>
      <c r="D307" s="715"/>
      <c r="E307" s="780"/>
      <c r="H307" s="716"/>
      <c r="I307" s="716"/>
    </row>
    <row r="308" spans="1:9" ht="12.75" customHeight="1">
      <c r="A308" s="716"/>
      <c r="B308" s="756"/>
      <c r="C308" s="716"/>
      <c r="D308" s="715"/>
      <c r="E308" s="788"/>
      <c r="F308" s="789"/>
      <c r="G308" s="716"/>
      <c r="H308" s="716"/>
      <c r="I308" s="716"/>
    </row>
    <row r="309" spans="1:9" s="700" customFormat="1" ht="15.75" customHeight="1">
      <c r="A309" s="885" t="s">
        <v>908</v>
      </c>
      <c r="B309" s="885"/>
      <c r="C309" s="885"/>
      <c r="D309" s="885"/>
      <c r="E309" s="885"/>
      <c r="F309" s="885"/>
      <c r="G309" s="885"/>
      <c r="H309" s="885"/>
      <c r="I309" s="885"/>
    </row>
    <row r="310" spans="1:9">
      <c r="A310" s="879" t="s">
        <v>79</v>
      </c>
      <c r="B310" s="880" t="s">
        <v>813</v>
      </c>
      <c r="C310" s="881" t="s">
        <v>814</v>
      </c>
      <c r="D310" s="881" t="s">
        <v>308</v>
      </c>
      <c r="E310" s="883" t="s">
        <v>815</v>
      </c>
      <c r="F310" s="883" t="s">
        <v>816</v>
      </c>
      <c r="G310" s="881" t="s">
        <v>817</v>
      </c>
      <c r="H310" s="881" t="s">
        <v>818</v>
      </c>
      <c r="I310" s="881" t="s">
        <v>819</v>
      </c>
    </row>
    <row r="311" spans="1:9" ht="15.75" customHeight="1">
      <c r="A311" s="879"/>
      <c r="B311" s="880"/>
      <c r="C311" s="881"/>
      <c r="D311" s="881"/>
      <c r="E311" s="883"/>
      <c r="F311" s="883"/>
      <c r="G311" s="881"/>
      <c r="H311" s="881"/>
      <c r="I311" s="881"/>
    </row>
    <row r="312" spans="1:9" ht="60">
      <c r="A312" s="708">
        <v>1</v>
      </c>
      <c r="B312" s="710" t="s">
        <v>884</v>
      </c>
      <c r="C312" s="708">
        <v>1</v>
      </c>
      <c r="D312" s="708" t="s">
        <v>31</v>
      </c>
      <c r="E312" s="783"/>
      <c r="F312" s="784"/>
      <c r="G312" s="722"/>
      <c r="H312" s="710"/>
      <c r="I312" s="710"/>
    </row>
    <row r="313" spans="1:9">
      <c r="A313" s="717"/>
      <c r="B313" s="717"/>
      <c r="C313" s="717"/>
      <c r="E313" s="804" t="s">
        <v>426</v>
      </c>
      <c r="F313" s="798"/>
      <c r="H313" s="717"/>
    </row>
    <row r="314" spans="1:9">
      <c r="A314" s="903" t="s">
        <v>857</v>
      </c>
      <c r="B314" s="878"/>
      <c r="C314" s="717"/>
      <c r="D314" s="715"/>
      <c r="E314" s="788"/>
      <c r="F314" s="782"/>
      <c r="G314" s="717"/>
      <c r="H314" s="717"/>
    </row>
    <row r="315" spans="1:9" ht="13.5" customHeight="1">
      <c r="A315" s="878" t="s">
        <v>973</v>
      </c>
      <c r="B315" s="878"/>
      <c r="C315" s="878"/>
      <c r="D315" s="878"/>
      <c r="E315" s="878"/>
      <c r="F315" s="878"/>
      <c r="G315" s="878"/>
      <c r="H315" s="878"/>
      <c r="I315" s="878"/>
    </row>
    <row r="316" spans="1:9" ht="13.5" customHeight="1">
      <c r="A316" s="878" t="s">
        <v>974</v>
      </c>
      <c r="B316" s="878"/>
      <c r="C316" s="878"/>
      <c r="D316" s="878"/>
      <c r="E316" s="878"/>
      <c r="F316" s="878"/>
      <c r="G316" s="878"/>
      <c r="H316" s="878"/>
      <c r="I316" s="878"/>
    </row>
    <row r="317" spans="1:9" ht="13.5" customHeight="1">
      <c r="A317" s="878" t="s">
        <v>975</v>
      </c>
      <c r="B317" s="878"/>
      <c r="C317" s="878"/>
      <c r="D317" s="878"/>
      <c r="E317" s="878"/>
      <c r="F317" s="878"/>
      <c r="G317" s="878"/>
      <c r="H317" s="878"/>
      <c r="I317" s="878"/>
    </row>
    <row r="318" spans="1:9" ht="13.5" customHeight="1">
      <c r="A318" s="878" t="s">
        <v>977</v>
      </c>
      <c r="B318" s="878"/>
      <c r="C318" s="878"/>
      <c r="D318" s="878"/>
      <c r="E318" s="878"/>
      <c r="F318" s="878"/>
      <c r="G318" s="878"/>
      <c r="H318" s="878"/>
      <c r="I318" s="878"/>
    </row>
    <row r="319" spans="1:9">
      <c r="A319" s="717"/>
      <c r="B319" s="717"/>
      <c r="C319" s="717"/>
      <c r="D319" s="715"/>
      <c r="E319" s="788"/>
      <c r="F319" s="782"/>
      <c r="G319" s="717"/>
      <c r="H319" s="717"/>
    </row>
    <row r="320" spans="1:9" s="736" customFormat="1" ht="17.25" customHeight="1">
      <c r="A320" s="885" t="s">
        <v>926</v>
      </c>
      <c r="B320" s="885"/>
      <c r="C320" s="885"/>
      <c r="D320" s="885"/>
      <c r="E320" s="885"/>
      <c r="F320" s="885"/>
      <c r="G320" s="885"/>
      <c r="H320" s="885"/>
      <c r="I320" s="885"/>
    </row>
    <row r="321" spans="1:10">
      <c r="A321" s="879" t="s">
        <v>79</v>
      </c>
      <c r="B321" s="880" t="s">
        <v>813</v>
      </c>
      <c r="C321" s="881" t="s">
        <v>814</v>
      </c>
      <c r="D321" s="881" t="s">
        <v>308</v>
      </c>
      <c r="E321" s="883" t="s">
        <v>815</v>
      </c>
      <c r="F321" s="883" t="s">
        <v>816</v>
      </c>
      <c r="G321" s="881" t="s">
        <v>817</v>
      </c>
      <c r="H321" s="881" t="s">
        <v>818</v>
      </c>
      <c r="I321" s="881" t="s">
        <v>819</v>
      </c>
    </row>
    <row r="322" spans="1:10" ht="17.25" customHeight="1">
      <c r="A322" s="879"/>
      <c r="B322" s="880"/>
      <c r="C322" s="881"/>
      <c r="D322" s="881"/>
      <c r="E322" s="883"/>
      <c r="F322" s="883"/>
      <c r="G322" s="881"/>
      <c r="H322" s="881"/>
      <c r="I322" s="881"/>
    </row>
    <row r="323" spans="1:10" ht="60">
      <c r="A323" s="708">
        <v>1</v>
      </c>
      <c r="B323" s="708" t="s">
        <v>843</v>
      </c>
      <c r="C323" s="708">
        <v>30</v>
      </c>
      <c r="D323" s="708" t="s">
        <v>55</v>
      </c>
      <c r="E323" s="783"/>
      <c r="F323" s="783"/>
      <c r="G323" s="710"/>
      <c r="H323" s="710"/>
      <c r="I323" s="710"/>
      <c r="J323" s="717"/>
    </row>
    <row r="324" spans="1:10">
      <c r="A324" s="716"/>
      <c r="B324" s="716"/>
      <c r="C324" s="716"/>
      <c r="D324" s="716"/>
      <c r="E324" s="804" t="s">
        <v>426</v>
      </c>
      <c r="F324" s="798"/>
      <c r="G324" s="711"/>
      <c r="H324" s="711"/>
      <c r="I324" s="711"/>
      <c r="J324" s="717"/>
    </row>
    <row r="325" spans="1:10">
      <c r="A325" s="716"/>
      <c r="B325" s="732" t="s">
        <v>858</v>
      </c>
      <c r="C325" s="716"/>
      <c r="D325" s="716"/>
      <c r="E325" s="789"/>
      <c r="F325" s="789"/>
      <c r="G325" s="711"/>
      <c r="H325" s="711"/>
      <c r="I325" s="711"/>
      <c r="J325" s="717"/>
    </row>
    <row r="326" spans="1:10" ht="16.5" customHeight="1">
      <c r="A326" s="716"/>
      <c r="B326" s="878" t="s">
        <v>969</v>
      </c>
      <c r="C326" s="878"/>
      <c r="D326" s="878"/>
      <c r="E326" s="878"/>
      <c r="F326" s="878"/>
      <c r="G326" s="878"/>
      <c r="H326" s="878"/>
      <c r="I326" s="878"/>
      <c r="J326" s="717"/>
    </row>
    <row r="327" spans="1:10">
      <c r="A327" s="717"/>
      <c r="B327" s="717"/>
      <c r="C327" s="717"/>
      <c r="D327" s="717"/>
      <c r="E327" s="782"/>
      <c r="F327" s="782"/>
      <c r="G327" s="717"/>
      <c r="H327" s="717"/>
      <c r="J327" s="717"/>
    </row>
    <row r="328" spans="1:10" ht="18" customHeight="1">
      <c r="A328" s="885" t="s">
        <v>927</v>
      </c>
      <c r="B328" s="885"/>
      <c r="C328" s="885"/>
      <c r="D328" s="885"/>
      <c r="E328" s="885"/>
      <c r="F328" s="885"/>
      <c r="G328" s="885"/>
      <c r="H328" s="885"/>
      <c r="I328" s="885"/>
    </row>
    <row r="329" spans="1:10" ht="26.25" customHeight="1">
      <c r="A329" s="879" t="s">
        <v>79</v>
      </c>
      <c r="B329" s="880" t="s">
        <v>813</v>
      </c>
      <c r="C329" s="881" t="s">
        <v>814</v>
      </c>
      <c r="D329" s="881" t="s">
        <v>308</v>
      </c>
      <c r="E329" s="883" t="s">
        <v>815</v>
      </c>
      <c r="F329" s="883" t="s">
        <v>816</v>
      </c>
      <c r="G329" s="881" t="s">
        <v>817</v>
      </c>
      <c r="H329" s="881" t="s">
        <v>818</v>
      </c>
      <c r="I329" s="881" t="s">
        <v>819</v>
      </c>
    </row>
    <row r="330" spans="1:10" ht="26.25" customHeight="1">
      <c r="A330" s="879"/>
      <c r="B330" s="880"/>
      <c r="C330" s="881"/>
      <c r="D330" s="881"/>
      <c r="E330" s="883"/>
      <c r="F330" s="883"/>
      <c r="G330" s="881"/>
      <c r="H330" s="881"/>
      <c r="I330" s="881"/>
    </row>
    <row r="331" spans="1:10" ht="84">
      <c r="A331" s="710">
        <v>1</v>
      </c>
      <c r="B331" s="710" t="s">
        <v>808</v>
      </c>
      <c r="C331" s="710">
        <v>20</v>
      </c>
      <c r="D331" s="710" t="s">
        <v>55</v>
      </c>
      <c r="E331" s="781"/>
      <c r="F331" s="781"/>
      <c r="G331" s="710"/>
      <c r="H331" s="710"/>
      <c r="I331" s="710"/>
    </row>
    <row r="332" spans="1:10" ht="24">
      <c r="A332" s="708">
        <v>2</v>
      </c>
      <c r="B332" s="747" t="s">
        <v>956</v>
      </c>
      <c r="C332" s="747">
        <v>100</v>
      </c>
      <c r="D332" s="747" t="s">
        <v>55</v>
      </c>
      <c r="E332" s="783"/>
      <c r="F332" s="781"/>
      <c r="G332" s="708"/>
      <c r="H332" s="757"/>
      <c r="I332" s="757"/>
    </row>
    <row r="333" spans="1:10" ht="36">
      <c r="A333" s="708">
        <v>3</v>
      </c>
      <c r="B333" s="747" t="s">
        <v>853</v>
      </c>
      <c r="C333" s="747">
        <v>40</v>
      </c>
      <c r="D333" s="747" t="s">
        <v>55</v>
      </c>
      <c r="E333" s="783"/>
      <c r="F333" s="781"/>
      <c r="G333" s="708"/>
      <c r="H333" s="757"/>
      <c r="I333" s="757"/>
      <c r="J333" s="701" t="s">
        <v>654</v>
      </c>
    </row>
    <row r="334" spans="1:10" ht="48">
      <c r="A334" s="708">
        <v>4</v>
      </c>
      <c r="B334" s="747" t="s">
        <v>866</v>
      </c>
      <c r="C334" s="747">
        <v>20</v>
      </c>
      <c r="D334" s="747" t="s">
        <v>55</v>
      </c>
      <c r="E334" s="784"/>
      <c r="F334" s="781"/>
      <c r="G334" s="708"/>
      <c r="H334" s="757"/>
      <c r="I334" s="757"/>
    </row>
    <row r="335" spans="1:10">
      <c r="A335" s="711"/>
      <c r="B335" s="711"/>
      <c r="C335" s="711"/>
      <c r="E335" s="713" t="s">
        <v>426</v>
      </c>
      <c r="F335" s="798"/>
      <c r="G335" s="711"/>
      <c r="H335" s="711"/>
      <c r="I335" s="711"/>
    </row>
    <row r="336" spans="1:10">
      <c r="A336" s="711"/>
      <c r="B336" s="772" t="s">
        <v>536</v>
      </c>
      <c r="C336" s="711"/>
      <c r="D336" s="715"/>
      <c r="E336" s="788"/>
      <c r="F336" s="793"/>
      <c r="G336" s="711"/>
      <c r="H336" s="711"/>
      <c r="I336" s="711"/>
    </row>
    <row r="337" spans="1:9" ht="14.25" customHeight="1">
      <c r="A337" s="711"/>
      <c r="B337" s="878" t="s">
        <v>969</v>
      </c>
      <c r="C337" s="878"/>
      <c r="D337" s="878"/>
      <c r="E337" s="878"/>
      <c r="F337" s="878"/>
      <c r="G337" s="878"/>
      <c r="H337" s="878"/>
      <c r="I337" s="878"/>
    </row>
    <row r="338" spans="1:9">
      <c r="A338" s="711"/>
      <c r="C338" s="711"/>
      <c r="D338" s="715"/>
      <c r="E338" s="788"/>
      <c r="F338" s="793"/>
      <c r="G338" s="711"/>
      <c r="H338" s="711"/>
      <c r="I338" s="711"/>
    </row>
    <row r="339" spans="1:9" ht="12.75" customHeight="1">
      <c r="A339" s="902" t="s">
        <v>928</v>
      </c>
      <c r="B339" s="902"/>
      <c r="C339" s="902"/>
      <c r="D339" s="902"/>
      <c r="E339" s="902"/>
      <c r="F339" s="902"/>
      <c r="G339" s="705"/>
      <c r="H339" s="705"/>
      <c r="I339" s="705"/>
    </row>
    <row r="340" spans="1:9">
      <c r="A340" s="879" t="s">
        <v>79</v>
      </c>
      <c r="B340" s="879" t="s">
        <v>813</v>
      </c>
      <c r="C340" s="881" t="s">
        <v>814</v>
      </c>
      <c r="D340" s="881" t="s">
        <v>308</v>
      </c>
      <c r="E340" s="883" t="s">
        <v>815</v>
      </c>
      <c r="F340" s="883" t="s">
        <v>816</v>
      </c>
      <c r="G340" s="881" t="s">
        <v>817</v>
      </c>
      <c r="H340" s="881" t="s">
        <v>818</v>
      </c>
      <c r="I340" s="881" t="s">
        <v>819</v>
      </c>
    </row>
    <row r="341" spans="1:9" ht="18" customHeight="1">
      <c r="A341" s="879"/>
      <c r="B341" s="879"/>
      <c r="C341" s="881"/>
      <c r="D341" s="881"/>
      <c r="E341" s="883"/>
      <c r="F341" s="883"/>
      <c r="G341" s="881"/>
      <c r="H341" s="881"/>
      <c r="I341" s="881"/>
    </row>
    <row r="342" spans="1:9">
      <c r="A342" s="708">
        <v>1</v>
      </c>
      <c r="B342" s="708" t="s">
        <v>354</v>
      </c>
      <c r="C342" s="773">
        <v>1000</v>
      </c>
      <c r="D342" s="708" t="s">
        <v>229</v>
      </c>
      <c r="E342" s="783"/>
      <c r="F342" s="783"/>
      <c r="G342" s="708"/>
      <c r="H342" s="708"/>
      <c r="I342" s="708"/>
    </row>
    <row r="343" spans="1:9">
      <c r="E343" s="773" t="s">
        <v>426</v>
      </c>
      <c r="F343" s="817"/>
      <c r="I343" s="701"/>
    </row>
    <row r="344" spans="1:9" ht="15.75" customHeight="1">
      <c r="I344" s="701"/>
    </row>
    <row r="345" spans="1:9" ht="15.75" customHeight="1">
      <c r="A345" s="902" t="s">
        <v>957</v>
      </c>
      <c r="B345" s="902"/>
      <c r="C345" s="902"/>
      <c r="D345" s="902"/>
      <c r="E345" s="902"/>
      <c r="F345" s="902"/>
      <c r="G345" s="705"/>
      <c r="H345" s="705"/>
      <c r="I345" s="705"/>
    </row>
    <row r="346" spans="1:9">
      <c r="A346" s="879" t="s">
        <v>79</v>
      </c>
      <c r="B346" s="879" t="s">
        <v>813</v>
      </c>
      <c r="C346" s="881" t="s">
        <v>814</v>
      </c>
      <c r="D346" s="881" t="s">
        <v>308</v>
      </c>
      <c r="E346" s="883" t="s">
        <v>815</v>
      </c>
      <c r="F346" s="883" t="s">
        <v>816</v>
      </c>
      <c r="G346" s="881" t="s">
        <v>817</v>
      </c>
      <c r="H346" s="881" t="s">
        <v>818</v>
      </c>
      <c r="I346" s="881" t="s">
        <v>819</v>
      </c>
    </row>
    <row r="347" spans="1:9" ht="26.25" customHeight="1">
      <c r="A347" s="879"/>
      <c r="B347" s="879"/>
      <c r="C347" s="881"/>
      <c r="D347" s="881"/>
      <c r="E347" s="883"/>
      <c r="F347" s="883"/>
      <c r="G347" s="881"/>
      <c r="H347" s="881"/>
      <c r="I347" s="881"/>
    </row>
    <row r="348" spans="1:9">
      <c r="A348" s="708">
        <v>1</v>
      </c>
      <c r="B348" s="710" t="s">
        <v>851</v>
      </c>
      <c r="C348" s="748">
        <v>100</v>
      </c>
      <c r="D348" s="708" t="s">
        <v>92</v>
      </c>
      <c r="E348" s="781"/>
      <c r="F348" s="783"/>
      <c r="G348" s="708"/>
      <c r="H348" s="708"/>
      <c r="I348" s="708"/>
    </row>
    <row r="349" spans="1:9">
      <c r="E349" s="773" t="s">
        <v>426</v>
      </c>
      <c r="F349" s="817"/>
      <c r="I349" s="701"/>
    </row>
    <row r="350" spans="1:9">
      <c r="B350" s="730" t="s">
        <v>958</v>
      </c>
      <c r="I350" s="701"/>
    </row>
    <row r="351" spans="1:9" ht="18.75" customHeight="1">
      <c r="B351" s="878" t="s">
        <v>969</v>
      </c>
      <c r="C351" s="878"/>
      <c r="D351" s="878"/>
      <c r="E351" s="878"/>
      <c r="F351" s="878"/>
      <c r="G351" s="878"/>
      <c r="H351" s="878"/>
      <c r="I351" s="878"/>
    </row>
    <row r="352" spans="1:9" ht="11.25" customHeight="1">
      <c r="I352" s="701"/>
    </row>
    <row r="353" spans="1:9">
      <c r="A353" s="902" t="s">
        <v>959</v>
      </c>
      <c r="B353" s="902"/>
      <c r="C353" s="902"/>
      <c r="D353" s="902"/>
      <c r="E353" s="902"/>
      <c r="F353" s="902"/>
      <c r="G353" s="705"/>
      <c r="H353" s="705"/>
      <c r="I353" s="705"/>
    </row>
    <row r="354" spans="1:9">
      <c r="A354" s="879" t="s">
        <v>79</v>
      </c>
      <c r="B354" s="879" t="s">
        <v>813</v>
      </c>
      <c r="C354" s="881" t="s">
        <v>814</v>
      </c>
      <c r="D354" s="881" t="s">
        <v>308</v>
      </c>
      <c r="E354" s="883" t="s">
        <v>815</v>
      </c>
      <c r="F354" s="883" t="s">
        <v>816</v>
      </c>
      <c r="G354" s="881" t="s">
        <v>817</v>
      </c>
      <c r="H354" s="881" t="s">
        <v>818</v>
      </c>
      <c r="I354" s="881" t="s">
        <v>819</v>
      </c>
    </row>
    <row r="355" spans="1:9">
      <c r="A355" s="879"/>
      <c r="B355" s="879"/>
      <c r="C355" s="881"/>
      <c r="D355" s="881"/>
      <c r="E355" s="883"/>
      <c r="F355" s="883"/>
      <c r="G355" s="881"/>
      <c r="H355" s="881"/>
      <c r="I355" s="881"/>
    </row>
    <row r="356" spans="1:9">
      <c r="A356" s="708">
        <v>1</v>
      </c>
      <c r="B356" s="710" t="s">
        <v>850</v>
      </c>
      <c r="C356" s="748">
        <v>4</v>
      </c>
      <c r="D356" s="713" t="s">
        <v>92</v>
      </c>
      <c r="E356" s="783"/>
      <c r="F356" s="783"/>
      <c r="G356" s="748"/>
      <c r="H356" s="748"/>
      <c r="I356" s="748"/>
    </row>
    <row r="357" spans="1:9">
      <c r="E357" s="773" t="s">
        <v>426</v>
      </c>
      <c r="F357" s="817"/>
      <c r="I357" s="701"/>
    </row>
    <row r="358" spans="1:9">
      <c r="B358" s="730" t="s">
        <v>960</v>
      </c>
      <c r="I358" s="701"/>
    </row>
    <row r="359" spans="1:9" ht="18" customHeight="1">
      <c r="B359" s="878" t="s">
        <v>969</v>
      </c>
      <c r="C359" s="878"/>
      <c r="D359" s="878"/>
      <c r="E359" s="878"/>
      <c r="F359" s="878"/>
      <c r="G359" s="878"/>
      <c r="H359" s="878"/>
      <c r="I359" s="878"/>
    </row>
    <row r="360" spans="1:9">
      <c r="C360" s="717"/>
      <c r="D360" s="716"/>
      <c r="E360" s="789"/>
    </row>
    <row r="361" spans="1:9">
      <c r="A361" s="902" t="s">
        <v>961</v>
      </c>
      <c r="B361" s="902"/>
      <c r="C361" s="902"/>
      <c r="D361" s="902"/>
      <c r="E361" s="902"/>
      <c r="F361" s="902"/>
      <c r="G361" s="705"/>
      <c r="H361" s="705"/>
      <c r="I361" s="705"/>
    </row>
    <row r="362" spans="1:9">
      <c r="A362" s="879" t="s">
        <v>79</v>
      </c>
      <c r="B362" s="879" t="s">
        <v>813</v>
      </c>
      <c r="C362" s="881" t="s">
        <v>814</v>
      </c>
      <c r="D362" s="881" t="s">
        <v>308</v>
      </c>
      <c r="E362" s="883" t="s">
        <v>815</v>
      </c>
      <c r="F362" s="883" t="s">
        <v>816</v>
      </c>
      <c r="G362" s="881" t="s">
        <v>817</v>
      </c>
      <c r="H362" s="881" t="s">
        <v>818</v>
      </c>
      <c r="I362" s="881" t="s">
        <v>819</v>
      </c>
    </row>
    <row r="363" spans="1:9">
      <c r="A363" s="879"/>
      <c r="B363" s="879"/>
      <c r="C363" s="881"/>
      <c r="D363" s="881"/>
      <c r="E363" s="883"/>
      <c r="F363" s="883"/>
      <c r="G363" s="881"/>
      <c r="H363" s="881"/>
      <c r="I363" s="881"/>
    </row>
    <row r="364" spans="1:9" ht="24">
      <c r="A364" s="708">
        <v>1</v>
      </c>
      <c r="B364" s="710" t="s">
        <v>854</v>
      </c>
      <c r="C364" s="748">
        <v>1</v>
      </c>
      <c r="D364" s="713" t="s">
        <v>152</v>
      </c>
      <c r="E364" s="783"/>
      <c r="F364" s="783"/>
      <c r="G364" s="748"/>
      <c r="H364" s="748"/>
      <c r="I364" s="748"/>
    </row>
    <row r="365" spans="1:9">
      <c r="E365" s="773" t="s">
        <v>426</v>
      </c>
      <c r="F365" s="817"/>
      <c r="I365" s="701"/>
    </row>
    <row r="366" spans="1:9">
      <c r="B366" s="730" t="s">
        <v>962</v>
      </c>
      <c r="I366" s="701"/>
    </row>
    <row r="367" spans="1:9" ht="21.75" customHeight="1">
      <c r="B367" s="878" t="s">
        <v>969</v>
      </c>
      <c r="C367" s="878"/>
      <c r="D367" s="878"/>
      <c r="E367" s="878"/>
      <c r="F367" s="878"/>
      <c r="G367" s="878"/>
      <c r="H367" s="878"/>
      <c r="I367" s="878"/>
    </row>
    <row r="369" spans="1:9">
      <c r="A369" s="902" t="s">
        <v>963</v>
      </c>
      <c r="B369" s="902"/>
      <c r="C369" s="902"/>
      <c r="D369" s="902"/>
      <c r="E369" s="902"/>
      <c r="F369" s="902"/>
      <c r="G369" s="705"/>
      <c r="H369" s="705"/>
      <c r="I369" s="705"/>
    </row>
    <row r="370" spans="1:9">
      <c r="A370" s="879" t="s">
        <v>79</v>
      </c>
      <c r="B370" s="879" t="s">
        <v>813</v>
      </c>
      <c r="C370" s="881" t="s">
        <v>814</v>
      </c>
      <c r="D370" s="881" t="s">
        <v>308</v>
      </c>
      <c r="E370" s="883" t="s">
        <v>815</v>
      </c>
      <c r="F370" s="883" t="s">
        <v>816</v>
      </c>
      <c r="G370" s="881" t="s">
        <v>817</v>
      </c>
      <c r="H370" s="881" t="s">
        <v>818</v>
      </c>
      <c r="I370" s="881" t="s">
        <v>819</v>
      </c>
    </row>
    <row r="371" spans="1:9">
      <c r="A371" s="879"/>
      <c r="B371" s="879"/>
      <c r="C371" s="881"/>
      <c r="D371" s="881"/>
      <c r="E371" s="883"/>
      <c r="F371" s="883"/>
      <c r="G371" s="881"/>
      <c r="H371" s="881"/>
      <c r="I371" s="881"/>
    </row>
    <row r="372" spans="1:9">
      <c r="A372" s="708">
        <v>1</v>
      </c>
      <c r="B372" s="710" t="s">
        <v>867</v>
      </c>
      <c r="C372" s="748">
        <v>33</v>
      </c>
      <c r="D372" s="713" t="s">
        <v>152</v>
      </c>
      <c r="E372" s="783"/>
      <c r="F372" s="783"/>
      <c r="G372" s="748"/>
      <c r="H372" s="748"/>
      <c r="I372" s="748"/>
    </row>
    <row r="373" spans="1:9">
      <c r="E373" s="773" t="s">
        <v>426</v>
      </c>
      <c r="F373" s="817"/>
      <c r="I373" s="701"/>
    </row>
    <row r="374" spans="1:9">
      <c r="B374" s="730" t="s">
        <v>964</v>
      </c>
      <c r="I374" s="701"/>
    </row>
    <row r="375" spans="1:9" ht="21" customHeight="1">
      <c r="B375" s="878" t="s">
        <v>969</v>
      </c>
      <c r="C375" s="878"/>
      <c r="D375" s="878"/>
      <c r="E375" s="878"/>
      <c r="F375" s="878"/>
      <c r="G375" s="878"/>
      <c r="H375" s="878"/>
      <c r="I375" s="878"/>
    </row>
    <row r="377" spans="1:9">
      <c r="A377" s="902" t="s">
        <v>965</v>
      </c>
      <c r="B377" s="902"/>
      <c r="C377" s="902"/>
      <c r="D377" s="902"/>
      <c r="E377" s="902"/>
      <c r="F377" s="902"/>
      <c r="G377" s="705"/>
      <c r="H377" s="705"/>
      <c r="I377" s="705"/>
    </row>
    <row r="378" spans="1:9">
      <c r="A378" s="879" t="s">
        <v>79</v>
      </c>
      <c r="B378" s="879" t="s">
        <v>813</v>
      </c>
      <c r="C378" s="881" t="s">
        <v>814</v>
      </c>
      <c r="D378" s="881" t="s">
        <v>308</v>
      </c>
      <c r="E378" s="883" t="s">
        <v>815</v>
      </c>
      <c r="F378" s="883" t="s">
        <v>816</v>
      </c>
      <c r="G378" s="881" t="s">
        <v>817</v>
      </c>
      <c r="H378" s="881" t="s">
        <v>818</v>
      </c>
      <c r="I378" s="881" t="s">
        <v>819</v>
      </c>
    </row>
    <row r="379" spans="1:9">
      <c r="A379" s="879"/>
      <c r="B379" s="879"/>
      <c r="C379" s="881"/>
      <c r="D379" s="881"/>
      <c r="E379" s="883"/>
      <c r="F379" s="883"/>
      <c r="G379" s="881"/>
      <c r="H379" s="881"/>
      <c r="I379" s="881"/>
    </row>
    <row r="380" spans="1:9" ht="24">
      <c r="A380" s="708">
        <v>1</v>
      </c>
      <c r="B380" s="819" t="s">
        <v>970</v>
      </c>
      <c r="C380" s="748">
        <v>1</v>
      </c>
      <c r="D380" s="713" t="s">
        <v>62</v>
      </c>
      <c r="E380" s="783"/>
      <c r="F380" s="783"/>
      <c r="G380" s="748"/>
      <c r="H380" s="748"/>
      <c r="I380" s="748"/>
    </row>
    <row r="381" spans="1:9">
      <c r="E381" s="773" t="s">
        <v>426</v>
      </c>
      <c r="F381" s="817"/>
      <c r="I381" s="701"/>
    </row>
    <row r="382" spans="1:9">
      <c r="B382" s="730" t="s">
        <v>966</v>
      </c>
      <c r="I382" s="701"/>
    </row>
    <row r="383" spans="1:9" ht="22.5" customHeight="1">
      <c r="B383" s="878" t="s">
        <v>969</v>
      </c>
      <c r="C383" s="878"/>
      <c r="D383" s="878"/>
      <c r="E383" s="878"/>
      <c r="F383" s="878"/>
      <c r="G383" s="878"/>
      <c r="H383" s="878"/>
      <c r="I383" s="878"/>
    </row>
  </sheetData>
  <sheetProtection selectLockedCells="1" selectUnlockedCells="1"/>
  <mergeCells count="274">
    <mergeCell ref="G378:G379"/>
    <mergeCell ref="B375:I375"/>
    <mergeCell ref="H378:H379"/>
    <mergeCell ref="I378:I379"/>
    <mergeCell ref="G370:G371"/>
    <mergeCell ref="H362:H363"/>
    <mergeCell ref="I362:I363"/>
    <mergeCell ref="A369:F369"/>
    <mergeCell ref="A370:A371"/>
    <mergeCell ref="H370:H371"/>
    <mergeCell ref="I370:I371"/>
    <mergeCell ref="A377:F377"/>
    <mergeCell ref="A378:A379"/>
    <mergeCell ref="B378:B379"/>
    <mergeCell ref="C378:C379"/>
    <mergeCell ref="D378:D379"/>
    <mergeCell ref="E378:E379"/>
    <mergeCell ref="F378:F379"/>
    <mergeCell ref="B370:B371"/>
    <mergeCell ref="B362:B363"/>
    <mergeCell ref="C362:C363"/>
    <mergeCell ref="D362:D363"/>
    <mergeCell ref="E362:E363"/>
    <mergeCell ref="F362:F363"/>
    <mergeCell ref="G346:G347"/>
    <mergeCell ref="C370:C371"/>
    <mergeCell ref="D370:D371"/>
    <mergeCell ref="E370:E371"/>
    <mergeCell ref="F370:F371"/>
    <mergeCell ref="B367:I367"/>
    <mergeCell ref="G354:G355"/>
    <mergeCell ref="H354:H355"/>
    <mergeCell ref="I354:I355"/>
    <mergeCell ref="A361:F361"/>
    <mergeCell ref="A362:A363"/>
    <mergeCell ref="G362:G363"/>
    <mergeCell ref="E346:E347"/>
    <mergeCell ref="F346:F347"/>
    <mergeCell ref="H346:H347"/>
    <mergeCell ref="I346:I347"/>
    <mergeCell ref="A353:F353"/>
    <mergeCell ref="A354:A355"/>
    <mergeCell ref="B354:B355"/>
    <mergeCell ref="C354:C355"/>
    <mergeCell ref="D354:D355"/>
    <mergeCell ref="E354:E355"/>
    <mergeCell ref="F354:F355"/>
    <mergeCell ref="B74:E74"/>
    <mergeCell ref="B75:E75"/>
    <mergeCell ref="B76:E76"/>
    <mergeCell ref="B79:E79"/>
    <mergeCell ref="B77:E77"/>
    <mergeCell ref="B89:E89"/>
    <mergeCell ref="B90:E90"/>
    <mergeCell ref="B91:E91"/>
    <mergeCell ref="A143:B143"/>
    <mergeCell ref="A136:B136"/>
    <mergeCell ref="A134:A135"/>
    <mergeCell ref="A133:I133"/>
    <mergeCell ref="C134:C135"/>
    <mergeCell ref="E134:E135"/>
    <mergeCell ref="F134:F135"/>
    <mergeCell ref="B92:E92"/>
    <mergeCell ref="B93:E93"/>
    <mergeCell ref="B94:E94"/>
    <mergeCell ref="B95:E95"/>
    <mergeCell ref="B96:E96"/>
    <mergeCell ref="B97:E97"/>
    <mergeCell ref="A169:I169"/>
    <mergeCell ref="E170:E171"/>
    <mergeCell ref="F170:F171"/>
    <mergeCell ref="C265:C266"/>
    <mergeCell ref="B84:E84"/>
    <mergeCell ref="B85:E85"/>
    <mergeCell ref="B82:E82"/>
    <mergeCell ref="B88:E88"/>
    <mergeCell ref="I329:I330"/>
    <mergeCell ref="A328:I328"/>
    <mergeCell ref="E310:E311"/>
    <mergeCell ref="B170:B171"/>
    <mergeCell ref="A149:I149"/>
    <mergeCell ref="B86:E86"/>
    <mergeCell ref="B87:E87"/>
    <mergeCell ref="B83:E83"/>
    <mergeCell ref="B285:F285"/>
    <mergeCell ref="B229:E229"/>
    <mergeCell ref="B265:B266"/>
    <mergeCell ref="F310:F311"/>
    <mergeCell ref="E247:E248"/>
    <mergeCell ref="F329:F330"/>
    <mergeCell ref="A314:B314"/>
    <mergeCell ref="E329:E330"/>
    <mergeCell ref="I247:I248"/>
    <mergeCell ref="A264:I264"/>
    <mergeCell ref="I170:I171"/>
    <mergeCell ref="B223:E223"/>
    <mergeCell ref="H170:H171"/>
    <mergeCell ref="B224:E224"/>
    <mergeCell ref="A246:I246"/>
    <mergeCell ref="D170:D171"/>
    <mergeCell ref="A288:I288"/>
    <mergeCell ref="A170:A171"/>
    <mergeCell ref="B225:E225"/>
    <mergeCell ref="B226:E226"/>
    <mergeCell ref="B227:E227"/>
    <mergeCell ref="B228:E228"/>
    <mergeCell ref="G170:G171"/>
    <mergeCell ref="F247:F248"/>
    <mergeCell ref="B236:E236"/>
    <mergeCell ref="A247:A248"/>
    <mergeCell ref="B247:B248"/>
    <mergeCell ref="B230:E230"/>
    <mergeCell ref="B231:E231"/>
    <mergeCell ref="B232:E232"/>
    <mergeCell ref="G134:G135"/>
    <mergeCell ref="H134:H135"/>
    <mergeCell ref="I134:I135"/>
    <mergeCell ref="B134:B135"/>
    <mergeCell ref="D134:D135"/>
    <mergeCell ref="H101:H102"/>
    <mergeCell ref="I101:I102"/>
    <mergeCell ref="B131:I131"/>
    <mergeCell ref="A119:I119"/>
    <mergeCell ref="E120:E121"/>
    <mergeCell ref="A265:A266"/>
    <mergeCell ref="F265:F266"/>
    <mergeCell ref="G265:G266"/>
    <mergeCell ref="H265:H266"/>
    <mergeCell ref="D265:D266"/>
    <mergeCell ref="I265:I266"/>
    <mergeCell ref="J262:L264"/>
    <mergeCell ref="A310:A311"/>
    <mergeCell ref="D310:D311"/>
    <mergeCell ref="A289:A290"/>
    <mergeCell ref="B289:B290"/>
    <mergeCell ref="D289:D290"/>
    <mergeCell ref="B284:F284"/>
    <mergeCell ref="A309:I309"/>
    <mergeCell ref="E265:E266"/>
    <mergeCell ref="E289:E290"/>
    <mergeCell ref="F289:F290"/>
    <mergeCell ref="D247:D248"/>
    <mergeCell ref="C247:C248"/>
    <mergeCell ref="C170:C171"/>
    <mergeCell ref="B220:E220"/>
    <mergeCell ref="B221:E221"/>
    <mergeCell ref="B222:E222"/>
    <mergeCell ref="B240:E240"/>
    <mergeCell ref="G289:G290"/>
    <mergeCell ref="H289:H290"/>
    <mergeCell ref="C289:C290"/>
    <mergeCell ref="G247:G248"/>
    <mergeCell ref="H247:H248"/>
    <mergeCell ref="A162:A163"/>
    <mergeCell ref="B162:B163"/>
    <mergeCell ref="D162:D163"/>
    <mergeCell ref="A150:A151"/>
    <mergeCell ref="B150:B151"/>
    <mergeCell ref="D150:D151"/>
    <mergeCell ref="C150:C151"/>
    <mergeCell ref="C162:C163"/>
    <mergeCell ref="A161:I161"/>
    <mergeCell ref="F150:F151"/>
    <mergeCell ref="E162:E163"/>
    <mergeCell ref="F162:F163"/>
    <mergeCell ref="G162:G163"/>
    <mergeCell ref="H162:H163"/>
    <mergeCell ref="I162:I163"/>
    <mergeCell ref="E150:E151"/>
    <mergeCell ref="G150:G151"/>
    <mergeCell ref="H150:H151"/>
    <mergeCell ref="I150:I151"/>
    <mergeCell ref="A1:I1"/>
    <mergeCell ref="A2:I2"/>
    <mergeCell ref="A3:I3"/>
    <mergeCell ref="C120:C121"/>
    <mergeCell ref="C101:C102"/>
    <mergeCell ref="A101:A102"/>
    <mergeCell ref="B101:B102"/>
    <mergeCell ref="E101:E102"/>
    <mergeCell ref="F101:F102"/>
    <mergeCell ref="G101:G102"/>
    <mergeCell ref="A100:I100"/>
    <mergeCell ref="D101:D102"/>
    <mergeCell ref="G120:G121"/>
    <mergeCell ref="H120:H121"/>
    <mergeCell ref="I120:I121"/>
    <mergeCell ref="A120:A121"/>
    <mergeCell ref="B120:B121"/>
    <mergeCell ref="D120:D121"/>
    <mergeCell ref="F120:F121"/>
    <mergeCell ref="B80:E80"/>
    <mergeCell ref="B78:E78"/>
    <mergeCell ref="B81:E81"/>
    <mergeCell ref="B72:E72"/>
    <mergeCell ref="B73:E73"/>
    <mergeCell ref="A5:I5"/>
    <mergeCell ref="A29:I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0:I20"/>
    <mergeCell ref="A21:A22"/>
    <mergeCell ref="B21:B22"/>
    <mergeCell ref="C21:C22"/>
    <mergeCell ref="D21:D22"/>
    <mergeCell ref="E21:E22"/>
    <mergeCell ref="F21:F22"/>
    <mergeCell ref="G21:G22"/>
    <mergeCell ref="I30:I31"/>
    <mergeCell ref="H21:H22"/>
    <mergeCell ref="I21:I22"/>
    <mergeCell ref="A30:A31"/>
    <mergeCell ref="B30:B31"/>
    <mergeCell ref="C30:C31"/>
    <mergeCell ref="D30:D31"/>
    <mergeCell ref="E30:E31"/>
    <mergeCell ref="F30:F31"/>
    <mergeCell ref="G30:G31"/>
    <mergeCell ref="H30:H31"/>
    <mergeCell ref="B383:I383"/>
    <mergeCell ref="B326:I326"/>
    <mergeCell ref="B286:F286"/>
    <mergeCell ref="B299:G299"/>
    <mergeCell ref="C321:C322"/>
    <mergeCell ref="B321:B322"/>
    <mergeCell ref="B351:I351"/>
    <mergeCell ref="B310:B311"/>
    <mergeCell ref="A315:I315"/>
    <mergeCell ref="A318:I318"/>
    <mergeCell ref="C310:C311"/>
    <mergeCell ref="D321:D322"/>
    <mergeCell ref="A320:I320"/>
    <mergeCell ref="E321:E322"/>
    <mergeCell ref="F321:F322"/>
    <mergeCell ref="G321:G322"/>
    <mergeCell ref="G310:G311"/>
    <mergeCell ref="H310:H311"/>
    <mergeCell ref="I310:I311"/>
    <mergeCell ref="A317:I317"/>
    <mergeCell ref="I289:I290"/>
    <mergeCell ref="A321:A322"/>
    <mergeCell ref="H321:H322"/>
    <mergeCell ref="G340:G341"/>
    <mergeCell ref="A316:I316"/>
    <mergeCell ref="B337:I337"/>
    <mergeCell ref="B359:I359"/>
    <mergeCell ref="A329:A330"/>
    <mergeCell ref="B329:B330"/>
    <mergeCell ref="C329:C330"/>
    <mergeCell ref="D329:D330"/>
    <mergeCell ref="I321:I322"/>
    <mergeCell ref="G329:G330"/>
    <mergeCell ref="H329:H330"/>
    <mergeCell ref="I340:I341"/>
    <mergeCell ref="A339:F339"/>
    <mergeCell ref="B340:B341"/>
    <mergeCell ref="H340:H341"/>
    <mergeCell ref="A340:A341"/>
    <mergeCell ref="C340:C341"/>
    <mergeCell ref="D340:D341"/>
    <mergeCell ref="E340:E341"/>
    <mergeCell ref="F340:F341"/>
    <mergeCell ref="A345:F345"/>
    <mergeCell ref="A346:A347"/>
    <mergeCell ref="B346:B347"/>
    <mergeCell ref="C346:C347"/>
    <mergeCell ref="D346:D347"/>
  </mergeCells>
  <pageMargins left="0.27559055118110237" right="0.19685039370078741" top="0.39370078740157483" bottom="0.35433070866141736" header="0.23622047244094491" footer="0.15748031496062992"/>
  <pageSetup paperSize="9" orientation="landscape" r:id="rId1"/>
  <headerFooter alignWithMargins="0"/>
  <rowBreaks count="5" manualBreakCount="5">
    <brk id="19" max="8" man="1"/>
    <brk id="69" max="8" man="1"/>
    <brk id="315" max="8" man="1"/>
    <brk id="338" max="8" man="1"/>
    <brk id="3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wymagania do przetargu</vt:lpstr>
      <vt:lpstr>2014</vt:lpstr>
      <vt:lpstr>2015</vt:lpstr>
      <vt:lpstr>2016 (2)</vt:lpstr>
      <vt:lpstr>wymagania do przetargu (2)</vt:lpstr>
      <vt:lpstr>Arkusz</vt:lpstr>
      <vt:lpstr>Arkusz!Obszar_wydruku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Mateusz Kulawiak</cp:lastModifiedBy>
  <cp:lastPrinted>2019-01-04T07:26:30Z</cp:lastPrinted>
  <dcterms:created xsi:type="dcterms:W3CDTF">2014-05-08T12:22:53Z</dcterms:created>
  <dcterms:modified xsi:type="dcterms:W3CDTF">2019-01-15T12:58:37Z</dcterms:modified>
</cp:coreProperties>
</file>